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2e074e7cdc7891/SHARED - BTAG/JCFEMS - Accrual/FY 2026-27 Budget/"/>
    </mc:Choice>
  </mc:AlternateContent>
  <xr:revisionPtr revIDLastSave="3" documentId="8_{8AD41AD2-9C4B-48EC-BD3C-E235DD62DED3}" xr6:coauthVersionLast="47" xr6:coauthVersionMax="47" xr10:uidLastSave="{A10CA9D2-29EE-4EAA-AE70-E563DA75067A}"/>
  <bookViews>
    <workbookView xWindow="-108" yWindow="-108" windowWidth="23256" windowHeight="13896" xr2:uid="{E3D02A88-2280-43A2-9895-4A66A5F95E34}"/>
  </bookViews>
  <sheets>
    <sheet name="LB1- Fire &amp; EMS use this one" sheetId="1" r:id="rId1"/>
  </sheets>
  <externalReferences>
    <externalReference r:id="rId2"/>
  </externalReferences>
  <definedNames>
    <definedName name="_xlnm.Print_Area" localSheetId="0">'LB1- Fire &amp; EMS use this one'!$A$1:$F$59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9" i="1" l="1"/>
  <c r="B59" i="1"/>
  <c r="F40" i="1"/>
  <c r="E40" i="1"/>
  <c r="D40" i="1"/>
  <c r="D42" i="1" s="1"/>
  <c r="F38" i="1"/>
  <c r="E38" i="1"/>
  <c r="D38" i="1"/>
  <c r="F37" i="1"/>
  <c r="F43" i="1" s="1"/>
  <c r="E37" i="1"/>
  <c r="E43" i="1" s="1"/>
  <c r="D37" i="1"/>
  <c r="D43" i="1" s="1"/>
  <c r="C37" i="1"/>
  <c r="C43" i="1" s="1"/>
  <c r="F36" i="1"/>
  <c r="F42" i="1" s="1"/>
  <c r="E36" i="1"/>
  <c r="E42" i="1" s="1"/>
  <c r="D36" i="1"/>
  <c r="C36" i="1"/>
  <c r="C42" i="1" s="1"/>
  <c r="E31" i="1"/>
  <c r="D31" i="1"/>
  <c r="C31" i="1"/>
  <c r="F30" i="1"/>
  <c r="E30" i="1"/>
  <c r="D30" i="1"/>
  <c r="C30" i="1"/>
  <c r="F28" i="1"/>
  <c r="E28" i="1"/>
  <c r="D28" i="1"/>
  <c r="C28" i="1"/>
  <c r="I26" i="1"/>
  <c r="F26" i="1"/>
  <c r="F31" i="1" s="1"/>
  <c r="E26" i="1"/>
  <c r="D26" i="1"/>
  <c r="C26" i="1"/>
  <c r="L25" i="1"/>
  <c r="K25" i="1"/>
  <c r="J25" i="1"/>
  <c r="I25" i="1"/>
  <c r="F25" i="1"/>
  <c r="E25" i="1"/>
  <c r="D25" i="1"/>
  <c r="C25" i="1"/>
  <c r="L24" i="1"/>
  <c r="L26" i="1" s="1"/>
  <c r="K24" i="1"/>
  <c r="K26" i="1" s="1"/>
  <c r="K28" i="1" s="1"/>
  <c r="J24" i="1"/>
  <c r="J26" i="1" s="1"/>
  <c r="I24" i="1"/>
  <c r="F24" i="1"/>
  <c r="E24" i="1"/>
  <c r="D24" i="1"/>
  <c r="C24" i="1"/>
  <c r="L23" i="1"/>
  <c r="K23" i="1"/>
  <c r="J23" i="1"/>
  <c r="I23" i="1"/>
  <c r="F23" i="1"/>
  <c r="E23" i="1"/>
  <c r="D23" i="1"/>
  <c r="C23" i="1"/>
  <c r="F19" i="1"/>
  <c r="E19" i="1"/>
  <c r="D19" i="1"/>
  <c r="C19" i="1"/>
  <c r="L18" i="1"/>
  <c r="K18" i="1"/>
  <c r="J18" i="1"/>
  <c r="I18" i="1"/>
  <c r="F18" i="1"/>
  <c r="E18" i="1"/>
  <c r="D18" i="1"/>
  <c r="C18" i="1"/>
  <c r="L17" i="1"/>
  <c r="K17" i="1"/>
  <c r="J17" i="1"/>
  <c r="J19" i="1" s="1"/>
  <c r="I17" i="1"/>
  <c r="I19" i="1" s="1"/>
  <c r="F17" i="1"/>
  <c r="E17" i="1"/>
  <c r="C17" i="1"/>
  <c r="L16" i="1"/>
  <c r="L19" i="1" s="1"/>
  <c r="K16" i="1"/>
  <c r="K19" i="1" s="1"/>
  <c r="J16" i="1"/>
  <c r="I16" i="1"/>
  <c r="F16" i="1"/>
  <c r="E16" i="1"/>
  <c r="D16" i="1"/>
  <c r="F15" i="1"/>
  <c r="E15" i="1"/>
  <c r="D15" i="1"/>
  <c r="C15" i="1"/>
  <c r="F14" i="1"/>
  <c r="E14" i="1"/>
  <c r="D14" i="1"/>
  <c r="C14" i="1"/>
  <c r="F13" i="1"/>
  <c r="F20" i="1" s="1"/>
  <c r="E13" i="1"/>
  <c r="E20" i="1" s="1"/>
  <c r="D13" i="1"/>
  <c r="D20" i="1" s="1"/>
  <c r="C13" i="1"/>
  <c r="C20" i="1" s="1"/>
</calcChain>
</file>

<file path=xl/sharedStrings.xml><?xml version="1.0" encoding="utf-8"?>
<sst xmlns="http://schemas.openxmlformats.org/spreadsheetml/2006/main" count="88" uniqueCount="75">
  <si>
    <t xml:space="preserve">FORM LB-1 Notice of Public Hearing - REVISED </t>
  </si>
  <si>
    <t>TESTING FORMULAS-hide</t>
  </si>
  <si>
    <t>A public meeting of the Jefferson County Fire &amp; EMS District was previously scheduled for June 17, 2026. That meeting will now be held on June 24, 2026 , at 5:30 p.m. at the Fire Hall meeting room, 765 S Fifth St., Madras, OR 97741. The purpose of this meeting is to discuss the budget for the fiscal year beginning July 1, 2026 as approved by the Jefferson County Fire &amp; EMS District Budget Committee. A summary of the budget is presented below. A copy of the budget may be inspected or obtained at the Fire District, 765 S. Fifth Street, Madras, OR 97741 between the hours of 8:00 a.m. and 5:00 p.m. or online at http;//www.jcfr1.org. This budget is for an annual budget period. This budget was prepared on a basis of accounting that is the same as the preceeding year. This Notice of Budget Hearing has been posted on the Jefferson County Fire &amp; EMS District website at : http;//www.jcfr1.org.</t>
  </si>
  <si>
    <t>Contact: Kasey Skaar; Interim Fire Chief</t>
  </si>
  <si>
    <t>Telephone:  541-475-7274</t>
  </si>
  <si>
    <t>Email:  kskaar@jcfire-ems.org</t>
  </si>
  <si>
    <t>FINANCIAL SUMMARY - RESOURCES</t>
  </si>
  <si>
    <t>TOTAL OF ALL FUNDS</t>
  </si>
  <si>
    <t>Actual Amount</t>
  </si>
  <si>
    <t>Adopted Budget</t>
  </si>
  <si>
    <t>Proposed Budget</t>
  </si>
  <si>
    <t>Approved Budget</t>
  </si>
  <si>
    <t>2024-25</t>
  </si>
  <si>
    <t>This Year 2025-26</t>
  </si>
  <si>
    <t>Next Year 2025-26</t>
  </si>
  <si>
    <t>Next Year 2026-27</t>
  </si>
  <si>
    <t>I did not update this table - su</t>
  </si>
  <si>
    <t xml:space="preserve"> Beginning Fund Balance/Net Working Capital</t>
  </si>
  <si>
    <t>All Fund Summary</t>
  </si>
  <si>
    <t xml:space="preserve"> Fees, Licenses, Permits, Fines, Assessments &amp; Other Service Charges</t>
  </si>
  <si>
    <t>Proposed</t>
  </si>
  <si>
    <t>Approved</t>
  </si>
  <si>
    <t xml:space="preserve"> Federal, State and All Other Grants, Gifts, Allocations and Donations</t>
  </si>
  <si>
    <t>Resources</t>
  </si>
  <si>
    <t>2023-24</t>
  </si>
  <si>
    <t>This Year 2024-25</t>
  </si>
  <si>
    <t xml:space="preserve"> Revenue from Bonds and Other Debt </t>
  </si>
  <si>
    <t>GF</t>
  </si>
  <si>
    <t xml:space="preserve"> Interfund Transfers / Internal Service Reimbursements</t>
  </si>
  <si>
    <t>Debt</t>
  </si>
  <si>
    <t>All Other Resources Except Property Taxes</t>
  </si>
  <si>
    <t>Cap</t>
  </si>
  <si>
    <t>Property Taxes Estimated to be Received</t>
  </si>
  <si>
    <t>Totals</t>
  </si>
  <si>
    <r>
      <t xml:space="preserve">     Total Resources</t>
    </r>
    <r>
      <rPr>
        <sz val="10"/>
        <color rgb="FF000000"/>
        <rFont val="Times New Roman"/>
        <family val="1"/>
      </rPr>
      <t xml:space="preserve"> </t>
    </r>
  </si>
  <si>
    <t>FINANCIAL SUMMARY - REQUIREMENTS BY OBJECT CLASSIFICATION</t>
  </si>
  <si>
    <t>Expenditures</t>
  </si>
  <si>
    <t>Personnel Services</t>
  </si>
  <si>
    <t>Materials and Services</t>
  </si>
  <si>
    <t>Capital Outlay</t>
  </si>
  <si>
    <t>Debt Service</t>
  </si>
  <si>
    <t>Interfund Transfers</t>
  </si>
  <si>
    <t>Contingencies</t>
  </si>
  <si>
    <t>Special Payments</t>
  </si>
  <si>
    <t>Unappropriated Ending Balance and Reserved for Future Expenditure</t>
  </si>
  <si>
    <r>
      <t xml:space="preserve">     </t>
    </r>
    <r>
      <rPr>
        <b/>
        <sz val="10"/>
        <color rgb="FF000000"/>
        <rFont val="Times New Roman"/>
        <family val="1"/>
      </rPr>
      <t>Total Requirements</t>
    </r>
  </si>
  <si>
    <t>FINANCIAL SUMMARY - REQUIREMENTS BY ORGANIZATIONAL UNIT OR PROGRAM *</t>
  </si>
  <si>
    <r>
      <t>Name</t>
    </r>
    <r>
      <rPr>
        <sz val="10"/>
        <color rgb="FF000000"/>
        <rFont val="Times New Roman"/>
        <family val="1"/>
      </rPr>
      <t xml:space="preserve"> of Organizational Unit or Program </t>
    </r>
  </si>
  <si>
    <r>
      <t xml:space="preserve">     FTE</t>
    </r>
    <r>
      <rPr>
        <sz val="10"/>
        <color rgb="FF000000"/>
        <rFont val="Times New Roman"/>
        <family val="1"/>
      </rPr>
      <t xml:space="preserve"> for that unit or program</t>
    </r>
  </si>
  <si>
    <t xml:space="preserve">General Fund - Fire &amp; EMS Operations </t>
  </si>
  <si>
    <t xml:space="preserve">      FTE</t>
  </si>
  <si>
    <t>Capital Projects Fund</t>
  </si>
  <si>
    <t>Debt Service Fund</t>
  </si>
  <si>
    <t xml:space="preserve">     Total Requirements</t>
  </si>
  <si>
    <r>
      <t xml:space="preserve">           </t>
    </r>
    <r>
      <rPr>
        <b/>
        <sz val="10"/>
        <color rgb="FF000000"/>
        <rFont val="Times New Roman"/>
        <family val="1"/>
      </rPr>
      <t>Total FTE</t>
    </r>
  </si>
  <si>
    <t>STATEMENT OF CHANGES IN ACTIVITIES and SOURCES OF FINANCING *</t>
  </si>
  <si>
    <t>District has outstanding General Obligations Bonds for Capital Improvements to the Fire Station which are to be completed by June 30, 2026 and to fund a new Fire Engine which was received in the Spring of 2026. Currently, the District is reviewing needs for Tax Revenue Anticipation Note.</t>
  </si>
  <si>
    <t>PROPERTY TAX LEVIES</t>
  </si>
  <si>
    <t>Rate or Amount Imposed</t>
  </si>
  <si>
    <t>Rate or Amount Approved</t>
  </si>
  <si>
    <t xml:space="preserve"> Permanent Rate Levy (rate limit  $1.1847 per $1,000)</t>
  </si>
  <si>
    <t>1.1847</t>
  </si>
  <si>
    <t xml:space="preserve"> Local Option Levy</t>
  </si>
  <si>
    <t xml:space="preserve"> Levy For General Obligation Bonds</t>
  </si>
  <si>
    <t>STATEMENT OF INDEBTEDNESS</t>
  </si>
  <si>
    <t>LONG TERM DEBT</t>
  </si>
  <si>
    <t xml:space="preserve">Estimated Debt Outstanding </t>
  </si>
  <si>
    <t xml:space="preserve">Estimated Debt Authorized, But </t>
  </si>
  <si>
    <t>on July 1. 2026</t>
  </si>
  <si>
    <t xml:space="preserve"> Not Incurred on July 1, 2026</t>
  </si>
  <si>
    <t>General Obligation Bonds</t>
  </si>
  <si>
    <t>Other Bonds</t>
  </si>
  <si>
    <t>Other Borrowings</t>
  </si>
  <si>
    <t xml:space="preserve">     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</si>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</sst>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00_);[Red]\(#,##0.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color rgb="FF000000"/>
      <name val="MS Sans Serif"/>
      <family val="2"/>
    </font>
    <font>
      <b/>
      <sz val="12"/>
      <color rgb="FF000000"/>
      <name val="MS Sans Serif"/>
      <family val="2"/>
    </font>
    <font>
      <b/>
      <sz val="10"/>
      <color rgb="FF000000"/>
      <name val="MS Sans Serif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MS Sans Serif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0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38" fontId="5" fillId="0" borderId="0" xfId="1" applyNumberFormat="1" applyFont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7" fillId="0" borderId="5" xfId="0" applyFont="1" applyBorder="1"/>
    <xf numFmtId="0" fontId="5" fillId="2" borderId="0" xfId="0" applyFont="1" applyFill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7" fontId="8" fillId="0" borderId="15" xfId="0" applyNumberFormat="1" applyFont="1" applyBorder="1" applyAlignment="1">
      <alignment horizontal="center"/>
    </xf>
    <xf numFmtId="37" fontId="8" fillId="2" borderId="16" xfId="0" applyNumberFormat="1" applyFont="1" applyFill="1" applyBorder="1" applyAlignment="1">
      <alignment horizontal="center"/>
    </xf>
    <xf numFmtId="37" fontId="8" fillId="0" borderId="17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38" fontId="5" fillId="3" borderId="0" xfId="1" applyNumberFormat="1" applyFont="1" applyFill="1"/>
    <xf numFmtId="0" fontId="8" fillId="0" borderId="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37" fontId="8" fillId="0" borderId="23" xfId="0" applyNumberFormat="1" applyFont="1" applyBorder="1"/>
    <xf numFmtId="41" fontId="8" fillId="2" borderId="24" xfId="0" applyNumberFormat="1" applyFont="1" applyFill="1" applyBorder="1"/>
    <xf numFmtId="41" fontId="8" fillId="0" borderId="24" xfId="0" applyNumberFormat="1" applyFont="1" applyBorder="1"/>
    <xf numFmtId="38" fontId="10" fillId="2" borderId="0" xfId="1" applyNumberFormat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41" fontId="8" fillId="2" borderId="23" xfId="0" applyNumberFormat="1" applyFont="1" applyFill="1" applyBorder="1"/>
    <xf numFmtId="41" fontId="8" fillId="0" borderId="23" xfId="0" applyNumberFormat="1" applyFont="1" applyBorder="1"/>
    <xf numFmtId="37" fontId="8" fillId="0" borderId="23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0" xfId="0" applyFont="1"/>
    <xf numFmtId="0" fontId="8" fillId="0" borderId="23" xfId="0" applyFont="1" applyBorder="1" applyAlignment="1">
      <alignment horizontal="center"/>
    </xf>
    <xf numFmtId="164" fontId="5" fillId="0" borderId="0" xfId="2" applyNumberFormat="1" applyFont="1"/>
    <xf numFmtId="164" fontId="5" fillId="0" borderId="0" xfId="0" applyNumberFormat="1" applyFont="1"/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37" fontId="8" fillId="0" borderId="30" xfId="0" applyNumberFormat="1" applyFont="1" applyBorder="1"/>
    <xf numFmtId="41" fontId="8" fillId="2" borderId="30" xfId="0" applyNumberFormat="1" applyFont="1" applyFill="1" applyBorder="1"/>
    <xf numFmtId="41" fontId="8" fillId="0" borderId="30" xfId="0" applyNumberFormat="1" applyFont="1" applyBorder="1"/>
    <xf numFmtId="164" fontId="10" fillId="0" borderId="0" xfId="2" applyNumberFormat="1" applyFont="1"/>
    <xf numFmtId="164" fontId="10" fillId="0" borderId="0" xfId="0" applyNumberFormat="1" applyFont="1"/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37" fontId="9" fillId="4" borderId="33" xfId="0" applyNumberFormat="1" applyFont="1" applyFill="1" applyBorder="1"/>
    <xf numFmtId="41" fontId="9" fillId="2" borderId="34" xfId="0" applyNumberFormat="1" applyFont="1" applyFill="1" applyBorder="1"/>
    <xf numFmtId="41" fontId="9" fillId="0" borderId="34" xfId="0" applyNumberFormat="1" applyFont="1" applyBorder="1"/>
    <xf numFmtId="37" fontId="5" fillId="0" borderId="0" xfId="0" applyNumberFormat="1" applyFont="1"/>
    <xf numFmtId="0" fontId="8" fillId="0" borderId="1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165" fontId="8" fillId="0" borderId="23" xfId="1" applyNumberFormat="1" applyFont="1" applyFill="1" applyBorder="1" applyAlignment="1">
      <alignment horizontal="right"/>
    </xf>
    <xf numFmtId="165" fontId="8" fillId="2" borderId="23" xfId="1" applyNumberFormat="1" applyFont="1" applyFill="1" applyBorder="1" applyAlignment="1">
      <alignment horizontal="right"/>
    </xf>
    <xf numFmtId="38" fontId="5" fillId="0" borderId="0" xfId="0" applyNumberFormat="1" applyFont="1"/>
    <xf numFmtId="165" fontId="8" fillId="0" borderId="38" xfId="1" applyNumberFormat="1" applyFont="1" applyFill="1" applyBorder="1" applyAlignment="1">
      <alignment horizontal="right"/>
    </xf>
    <xf numFmtId="165" fontId="8" fillId="2" borderId="38" xfId="1" applyNumberFormat="1" applyFont="1" applyFill="1" applyBorder="1" applyAlignment="1">
      <alignment horizontal="righ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38" fontId="9" fillId="4" borderId="33" xfId="0" applyNumberFormat="1" applyFont="1" applyFill="1" applyBorder="1" applyAlignment="1">
      <alignment horizontal="right"/>
    </xf>
    <xf numFmtId="41" fontId="9" fillId="2" borderId="34" xfId="0" applyNumberFormat="1" applyFont="1" applyFill="1" applyBorder="1" applyAlignment="1">
      <alignment horizontal="right"/>
    </xf>
    <xf numFmtId="41" fontId="9" fillId="4" borderId="34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38" fontId="8" fillId="0" borderId="39" xfId="1" applyNumberFormat="1" applyFont="1" applyFill="1" applyBorder="1"/>
    <xf numFmtId="38" fontId="8" fillId="0" borderId="8" xfId="0" applyNumberFormat="1" applyFont="1" applyBorder="1"/>
    <xf numFmtId="38" fontId="8" fillId="2" borderId="8" xfId="0" applyNumberFormat="1" applyFont="1" applyFill="1" applyBorder="1"/>
    <xf numFmtId="38" fontId="8" fillId="0" borderId="9" xfId="0" applyNumberFormat="1" applyFont="1" applyBorder="1"/>
    <xf numFmtId="0" fontId="9" fillId="0" borderId="4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38" fontId="8" fillId="0" borderId="42" xfId="1" applyNumberFormat="1" applyFont="1" applyFill="1" applyBorder="1"/>
    <xf numFmtId="38" fontId="8" fillId="0" borderId="43" xfId="0" applyNumberFormat="1" applyFont="1" applyBorder="1"/>
    <xf numFmtId="38" fontId="8" fillId="2" borderId="43" xfId="0" applyNumberFormat="1" applyFont="1" applyFill="1" applyBorder="1"/>
    <xf numFmtId="38" fontId="8" fillId="0" borderId="44" xfId="0" applyNumberFormat="1" applyFont="1" applyBorder="1"/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165" fontId="8" fillId="0" borderId="47" xfId="1" applyNumberFormat="1" applyFont="1" applyFill="1" applyBorder="1" applyAlignment="1">
      <alignment horizontal="right"/>
    </xf>
    <xf numFmtId="165" fontId="8" fillId="2" borderId="47" xfId="1" applyNumberFormat="1" applyFont="1" applyFill="1" applyBorder="1" applyAlignment="1">
      <alignment horizontal="right"/>
    </xf>
    <xf numFmtId="0" fontId="8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43" fontId="8" fillId="0" borderId="23" xfId="1" applyFont="1" applyFill="1" applyBorder="1" applyAlignment="1">
      <alignment horizontal="right"/>
    </xf>
    <xf numFmtId="43" fontId="8" fillId="2" borderId="50" xfId="1" applyFont="1" applyFill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165" fontId="8" fillId="2" borderId="50" xfId="1" applyNumberFormat="1" applyFont="1" applyFill="1" applyBorder="1" applyAlignment="1">
      <alignment horizontal="right"/>
    </xf>
    <xf numFmtId="43" fontId="8" fillId="4" borderId="23" xfId="1" applyFont="1" applyFill="1" applyBorder="1" applyAlignment="1">
      <alignment horizontal="right"/>
    </xf>
    <xf numFmtId="0" fontId="9" fillId="0" borderId="51" xfId="0" applyFont="1" applyBorder="1" applyAlignment="1">
      <alignment horizontal="left"/>
    </xf>
    <xf numFmtId="0" fontId="9" fillId="0" borderId="52" xfId="0" applyFont="1" applyBorder="1" applyAlignment="1">
      <alignment horizontal="left"/>
    </xf>
    <xf numFmtId="38" fontId="9" fillId="4" borderId="53" xfId="0" applyNumberFormat="1" applyFont="1" applyFill="1" applyBorder="1" applyAlignment="1">
      <alignment horizontal="right"/>
    </xf>
    <xf numFmtId="41" fontId="9" fillId="4" borderId="53" xfId="2" applyNumberFormat="1" applyFont="1" applyFill="1" applyBorder="1" applyAlignment="1">
      <alignment horizontal="right"/>
    </xf>
    <xf numFmtId="0" fontId="8" fillId="0" borderId="54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40" fontId="9" fillId="0" borderId="33" xfId="0" applyNumberFormat="1" applyFont="1" applyBorder="1" applyAlignment="1">
      <alignment horizontal="right"/>
    </xf>
    <xf numFmtId="43" fontId="5" fillId="0" borderId="0" xfId="1" applyFont="1"/>
    <xf numFmtId="166" fontId="5" fillId="0" borderId="0" xfId="0" applyNumberFormat="1" applyFont="1"/>
    <xf numFmtId="0" fontId="11" fillId="0" borderId="56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57" xfId="0" applyFont="1" applyBorder="1" applyAlignment="1">
      <alignment horizontal="left" wrapText="1"/>
    </xf>
    <xf numFmtId="0" fontId="9" fillId="0" borderId="5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38" fontId="8" fillId="0" borderId="47" xfId="0" applyNumberFormat="1" applyFont="1" applyBorder="1" applyAlignment="1">
      <alignment horizontal="center"/>
    </xf>
    <xf numFmtId="38" fontId="8" fillId="0" borderId="59" xfId="0" applyNumberFormat="1" applyFont="1" applyBorder="1" applyAlignment="1">
      <alignment horizontal="center"/>
    </xf>
    <xf numFmtId="38" fontId="8" fillId="2" borderId="60" xfId="0" applyNumberFormat="1" applyFont="1" applyFill="1" applyBorder="1" applyAlignment="1">
      <alignment horizontal="center"/>
    </xf>
    <xf numFmtId="38" fontId="8" fillId="0" borderId="61" xfId="0" applyNumberFormat="1" applyFont="1" applyBorder="1" applyAlignment="1">
      <alignment horizontal="center"/>
    </xf>
    <xf numFmtId="49" fontId="8" fillId="0" borderId="59" xfId="0" applyNumberFormat="1" applyFont="1" applyBorder="1" applyAlignment="1">
      <alignment horizontal="center"/>
    </xf>
    <xf numFmtId="49" fontId="8" fillId="2" borderId="60" xfId="0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left"/>
    </xf>
    <xf numFmtId="44" fontId="8" fillId="0" borderId="55" xfId="2" applyFont="1" applyBorder="1" applyAlignment="1">
      <alignment horizontal="center"/>
    </xf>
    <xf numFmtId="44" fontId="8" fillId="0" borderId="55" xfId="2" applyFont="1" applyFill="1" applyBorder="1" applyAlignment="1">
      <alignment horizontal="center"/>
    </xf>
    <xf numFmtId="44" fontId="8" fillId="0" borderId="62" xfId="2" applyFont="1" applyFill="1" applyBorder="1" applyAlignment="1">
      <alignment horizontal="center"/>
    </xf>
    <xf numFmtId="44" fontId="8" fillId="0" borderId="63" xfId="2" applyFont="1" applyFill="1" applyBorder="1" applyAlignment="1">
      <alignment horizontal="center"/>
    </xf>
    <xf numFmtId="0" fontId="8" fillId="0" borderId="10" xfId="0" applyFont="1" applyBorder="1"/>
    <xf numFmtId="0" fontId="8" fillId="0" borderId="6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/>
    <xf numFmtId="16" fontId="8" fillId="0" borderId="65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7" xfId="0" applyFont="1" applyBorder="1"/>
    <xf numFmtId="6" fontId="8" fillId="0" borderId="50" xfId="2" applyNumberFormat="1" applyFont="1" applyFill="1" applyBorder="1" applyAlignment="1">
      <alignment horizontal="center"/>
    </xf>
    <xf numFmtId="6" fontId="8" fillId="0" borderId="26" xfId="2" applyNumberFormat="1" applyFont="1" applyFill="1" applyBorder="1" applyAlignment="1">
      <alignment horizontal="center"/>
    </xf>
    <xf numFmtId="6" fontId="8" fillId="0" borderId="68" xfId="2" applyNumberFormat="1" applyFont="1" applyFill="1" applyBorder="1" applyAlignment="1">
      <alignment horizontal="center"/>
    </xf>
    <xf numFmtId="6" fontId="8" fillId="0" borderId="69" xfId="2" applyNumberFormat="1" applyFont="1" applyFill="1" applyBorder="1" applyAlignment="1">
      <alignment horizontal="center"/>
    </xf>
    <xf numFmtId="0" fontId="8" fillId="0" borderId="70" xfId="0" applyFont="1" applyBorder="1"/>
    <xf numFmtId="0" fontId="8" fillId="0" borderId="71" xfId="0" applyFont="1" applyBorder="1"/>
    <xf numFmtId="6" fontId="8" fillId="0" borderId="39" xfId="2" applyNumberFormat="1" applyFont="1" applyFill="1" applyBorder="1" applyAlignment="1">
      <alignment horizontal="center"/>
    </xf>
    <xf numFmtId="6" fontId="8" fillId="0" borderId="22" xfId="2" applyNumberFormat="1" applyFont="1" applyFill="1" applyBorder="1" applyAlignment="1">
      <alignment horizontal="center"/>
    </xf>
    <xf numFmtId="0" fontId="9" fillId="0" borderId="72" xfId="0" applyFont="1" applyBorder="1"/>
    <xf numFmtId="6" fontId="8" fillId="0" borderId="73" xfId="2" applyNumberFormat="1" applyFont="1" applyFill="1" applyBorder="1" applyAlignment="1">
      <alignment horizontal="center"/>
    </xf>
    <xf numFmtId="6" fontId="8" fillId="0" borderId="55" xfId="2" applyNumberFormat="1" applyFont="1" applyFill="1" applyBorder="1" applyAlignment="1">
      <alignment horizontal="center"/>
    </xf>
    <xf numFmtId="6" fontId="8" fillId="0" borderId="62" xfId="2" applyNumberFormat="1" applyFont="1" applyFill="1" applyBorder="1" applyAlignment="1">
      <alignment horizontal="center"/>
    </xf>
    <xf numFmtId="6" fontId="8" fillId="0" borderId="63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7" fontId="5" fillId="2" borderId="0" xfId="0" applyNumberFormat="1" applyFont="1" applyFill="1"/>
    <xf numFmtId="38" fontId="5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47</xdr:row>
      <xdr:rowOff>0</xdr:rowOff>
    </xdr:from>
    <xdr:to>
      <xdr:col>5</xdr:col>
      <xdr:colOff>490662</xdr:colOff>
      <xdr:row>48</xdr:row>
      <xdr:rowOff>2575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3E54E29-DA2D-4C4D-80F7-82D3DEB32FFB}"/>
            </a:ext>
          </a:extLst>
        </xdr:cNvPr>
        <xdr:cNvSpPr txBox="1">
          <a:spLocks noChangeArrowheads="1"/>
        </xdr:cNvSpPr>
      </xdr:nvSpPr>
      <xdr:spPr bwMode="auto">
        <a:xfrm>
          <a:off x="5762625" y="8724900"/>
          <a:ext cx="1288857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581025</xdr:colOff>
      <xdr:row>47</xdr:row>
      <xdr:rowOff>0</xdr:rowOff>
    </xdr:from>
    <xdr:to>
      <xdr:col>5</xdr:col>
      <xdr:colOff>490662</xdr:colOff>
      <xdr:row>48</xdr:row>
      <xdr:rowOff>2575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D97F463-1608-4CA6-A196-48B049C8601F}"/>
            </a:ext>
          </a:extLst>
        </xdr:cNvPr>
        <xdr:cNvSpPr txBox="1">
          <a:spLocks noChangeArrowheads="1"/>
        </xdr:cNvSpPr>
      </xdr:nvSpPr>
      <xdr:spPr bwMode="auto">
        <a:xfrm>
          <a:off x="5762625" y="8724900"/>
          <a:ext cx="1288857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581025</xdr:colOff>
      <xdr:row>47</xdr:row>
      <xdr:rowOff>0</xdr:rowOff>
    </xdr:from>
    <xdr:to>
      <xdr:col>3</xdr:col>
      <xdr:colOff>358140</xdr:colOff>
      <xdr:row>48</xdr:row>
      <xdr:rowOff>2575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0422E1D-2BA8-4BD8-A683-C583EE73CB25}"/>
            </a:ext>
          </a:extLst>
        </xdr:cNvPr>
        <xdr:cNvSpPr txBox="1">
          <a:spLocks noChangeArrowheads="1"/>
        </xdr:cNvSpPr>
      </xdr:nvSpPr>
      <xdr:spPr bwMode="auto">
        <a:xfrm>
          <a:off x="4253865" y="8724900"/>
          <a:ext cx="1285875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581025</xdr:colOff>
      <xdr:row>47</xdr:row>
      <xdr:rowOff>0</xdr:rowOff>
    </xdr:from>
    <xdr:to>
      <xdr:col>3</xdr:col>
      <xdr:colOff>358140</xdr:colOff>
      <xdr:row>48</xdr:row>
      <xdr:rowOff>2575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59C6854-084C-45D4-9EB3-52FB07A8D416}"/>
            </a:ext>
          </a:extLst>
        </xdr:cNvPr>
        <xdr:cNvSpPr txBox="1">
          <a:spLocks noChangeArrowheads="1"/>
        </xdr:cNvSpPr>
      </xdr:nvSpPr>
      <xdr:spPr bwMode="auto">
        <a:xfrm>
          <a:off x="4253865" y="8724900"/>
          <a:ext cx="1285875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581025</xdr:colOff>
      <xdr:row>47</xdr:row>
      <xdr:rowOff>0</xdr:rowOff>
    </xdr:from>
    <xdr:to>
      <xdr:col>5</xdr:col>
      <xdr:colOff>490662</xdr:colOff>
      <xdr:row>48</xdr:row>
      <xdr:rowOff>2575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2054F1AB-C353-4B30-ADC6-4BF82C159911}"/>
            </a:ext>
          </a:extLst>
        </xdr:cNvPr>
        <xdr:cNvSpPr txBox="1">
          <a:spLocks noChangeArrowheads="1"/>
        </xdr:cNvSpPr>
      </xdr:nvSpPr>
      <xdr:spPr bwMode="auto">
        <a:xfrm>
          <a:off x="5762625" y="8724900"/>
          <a:ext cx="1288857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581025</xdr:colOff>
      <xdr:row>47</xdr:row>
      <xdr:rowOff>0</xdr:rowOff>
    </xdr:from>
    <xdr:to>
      <xdr:col>5</xdr:col>
      <xdr:colOff>490662</xdr:colOff>
      <xdr:row>48</xdr:row>
      <xdr:rowOff>2575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45F78837-22F6-4588-8320-6C012F015A1D}"/>
            </a:ext>
          </a:extLst>
        </xdr:cNvPr>
        <xdr:cNvSpPr txBox="1">
          <a:spLocks noChangeArrowheads="1"/>
        </xdr:cNvSpPr>
      </xdr:nvSpPr>
      <xdr:spPr bwMode="auto">
        <a:xfrm>
          <a:off x="5762625" y="8724900"/>
          <a:ext cx="1288857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581025</xdr:colOff>
      <xdr:row>47</xdr:row>
      <xdr:rowOff>0</xdr:rowOff>
    </xdr:from>
    <xdr:to>
      <xdr:col>6</xdr:col>
      <xdr:colOff>258748</xdr:colOff>
      <xdr:row>48</xdr:row>
      <xdr:rowOff>2575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56D5D17B-7C13-4338-9322-F608E9BD690B}"/>
            </a:ext>
          </a:extLst>
        </xdr:cNvPr>
        <xdr:cNvSpPr txBox="1">
          <a:spLocks noChangeArrowheads="1"/>
        </xdr:cNvSpPr>
      </xdr:nvSpPr>
      <xdr:spPr bwMode="auto">
        <a:xfrm>
          <a:off x="7141845" y="8724900"/>
          <a:ext cx="1110283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581025</xdr:colOff>
      <xdr:row>47</xdr:row>
      <xdr:rowOff>0</xdr:rowOff>
    </xdr:from>
    <xdr:to>
      <xdr:col>6</xdr:col>
      <xdr:colOff>258748</xdr:colOff>
      <xdr:row>48</xdr:row>
      <xdr:rowOff>2575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EB731141-F212-4012-99FD-ECAA87EEADBF}"/>
            </a:ext>
          </a:extLst>
        </xdr:cNvPr>
        <xdr:cNvSpPr txBox="1">
          <a:spLocks noChangeArrowheads="1"/>
        </xdr:cNvSpPr>
      </xdr:nvSpPr>
      <xdr:spPr bwMode="auto">
        <a:xfrm>
          <a:off x="7141845" y="8724900"/>
          <a:ext cx="1110283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581025</xdr:colOff>
      <xdr:row>47</xdr:row>
      <xdr:rowOff>0</xdr:rowOff>
    </xdr:from>
    <xdr:to>
      <xdr:col>6</xdr:col>
      <xdr:colOff>258748</xdr:colOff>
      <xdr:row>48</xdr:row>
      <xdr:rowOff>2575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2A8024EF-13E0-4C2D-B261-BE87DC0AB591}"/>
            </a:ext>
          </a:extLst>
        </xdr:cNvPr>
        <xdr:cNvSpPr txBox="1">
          <a:spLocks noChangeArrowheads="1"/>
        </xdr:cNvSpPr>
      </xdr:nvSpPr>
      <xdr:spPr bwMode="auto">
        <a:xfrm>
          <a:off x="7141845" y="8724900"/>
          <a:ext cx="1110283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581025</xdr:colOff>
      <xdr:row>47</xdr:row>
      <xdr:rowOff>0</xdr:rowOff>
    </xdr:from>
    <xdr:to>
      <xdr:col>6</xdr:col>
      <xdr:colOff>258748</xdr:colOff>
      <xdr:row>48</xdr:row>
      <xdr:rowOff>2575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B7A10696-7B7D-40DF-8EFF-DEE4B85B3252}"/>
            </a:ext>
          </a:extLst>
        </xdr:cNvPr>
        <xdr:cNvSpPr txBox="1">
          <a:spLocks noChangeArrowheads="1"/>
        </xdr:cNvSpPr>
      </xdr:nvSpPr>
      <xdr:spPr bwMode="auto">
        <a:xfrm>
          <a:off x="7141845" y="8724900"/>
          <a:ext cx="1110283" cy="18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581025</xdr:colOff>
      <xdr:row>47</xdr:row>
      <xdr:rowOff>0</xdr:rowOff>
    </xdr:from>
    <xdr:ext cx="1239715" cy="19307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FD7AB5D5-A2F7-4D4C-9A3F-26B573C79E3A}"/>
            </a:ext>
          </a:extLst>
        </xdr:cNvPr>
        <xdr:cNvSpPr txBox="1">
          <a:spLocks noChangeArrowheads="1"/>
        </xdr:cNvSpPr>
      </xdr:nvSpPr>
      <xdr:spPr bwMode="auto">
        <a:xfrm>
          <a:off x="5762625" y="8724900"/>
          <a:ext cx="1239715" cy="19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581025</xdr:colOff>
      <xdr:row>47</xdr:row>
      <xdr:rowOff>0</xdr:rowOff>
    </xdr:from>
    <xdr:ext cx="1239715" cy="19307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6743BD7F-3A70-4B95-8D9A-8A6E1096C26B}"/>
            </a:ext>
          </a:extLst>
        </xdr:cNvPr>
        <xdr:cNvSpPr txBox="1">
          <a:spLocks noChangeArrowheads="1"/>
        </xdr:cNvSpPr>
      </xdr:nvSpPr>
      <xdr:spPr bwMode="auto">
        <a:xfrm>
          <a:off x="5762625" y="8724900"/>
          <a:ext cx="1239715" cy="19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581025</xdr:colOff>
      <xdr:row>47</xdr:row>
      <xdr:rowOff>0</xdr:rowOff>
    </xdr:from>
    <xdr:ext cx="1239715" cy="193074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6C2E8EC4-4D54-4527-9082-9C6A68C3EDF1}"/>
            </a:ext>
          </a:extLst>
        </xdr:cNvPr>
        <xdr:cNvSpPr txBox="1">
          <a:spLocks noChangeArrowheads="1"/>
        </xdr:cNvSpPr>
      </xdr:nvSpPr>
      <xdr:spPr bwMode="auto">
        <a:xfrm>
          <a:off x="7141845" y="8724900"/>
          <a:ext cx="1239715" cy="19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581025</xdr:colOff>
      <xdr:row>47</xdr:row>
      <xdr:rowOff>0</xdr:rowOff>
    </xdr:from>
    <xdr:ext cx="1239715" cy="193074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4115447C-2186-49B2-8349-668E86F63328}"/>
            </a:ext>
          </a:extLst>
        </xdr:cNvPr>
        <xdr:cNvSpPr txBox="1">
          <a:spLocks noChangeArrowheads="1"/>
        </xdr:cNvSpPr>
      </xdr:nvSpPr>
      <xdr:spPr bwMode="auto">
        <a:xfrm>
          <a:off x="7141845" y="8724900"/>
          <a:ext cx="1239715" cy="19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82e074e7cdc7891/SHARED%20-%20BTAG/JCFEMS%20-%20Accrual/FY%202026-27%20Budget/Proposed%20Budget%20FY26-27%20JC%20Fire%20EMS%20051126%20su.xlsx" TargetMode="External"/><Relationship Id="rId1" Type="http://schemas.openxmlformats.org/officeDocument/2006/relationships/externalLinkPath" Target="Proposed%20Budget%20FY26-27%20JC%20Fire%20EMS%20051126%20s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dule G"/>
      <sheetName val="Budet Worksheet-General FIRE"/>
      <sheetName val="Capital Project Fund"/>
      <sheetName val="lb-35 debt svc"/>
      <sheetName val="Summary Revenue &amp; Expenditures"/>
      <sheetName val="Graphs"/>
      <sheetName val="Revenue Breakdown"/>
      <sheetName val="FY21-22 Budget"/>
      <sheetName val="KS Tab"/>
      <sheetName val="Sheet5"/>
      <sheetName val="General Fund Summary"/>
      <sheetName val="LB-1 Summary Revenue"/>
      <sheetName val="LB-1 Summary Expenditures"/>
      <sheetName val="LB1- Fire &amp; EMS use this one"/>
      <sheetName val="LB50"/>
      <sheetName val="Resolution- Fire"/>
      <sheetName val="FTE Chart"/>
      <sheetName val="Debt Calc"/>
      <sheetName val="Dispatch-Radio"/>
      <sheetName val="Staff Hours"/>
      <sheetName val="Vol. Incentive"/>
      <sheetName val="Student Interns"/>
      <sheetName val="IT"/>
      <sheetName val="FTE "/>
    </sheetNames>
    <sheetDataSet>
      <sheetData sheetId="0"/>
      <sheetData sheetId="1">
        <row r="10">
          <cell r="C10">
            <v>672172</v>
          </cell>
          <cell r="I10">
            <v>734598</v>
          </cell>
        </row>
        <row r="12">
          <cell r="C12">
            <v>1100000</v>
          </cell>
          <cell r="I12">
            <v>0</v>
          </cell>
        </row>
        <row r="17">
          <cell r="C17">
            <v>1210547.4000000001</v>
          </cell>
          <cell r="I17">
            <v>1286131</v>
          </cell>
        </row>
        <row r="33">
          <cell r="C33">
            <v>1507540.8699999999</v>
          </cell>
          <cell r="I33">
            <v>1910000</v>
          </cell>
        </row>
        <row r="43">
          <cell r="C43">
            <v>1227583.3499999999</v>
          </cell>
          <cell r="I43">
            <v>222010</v>
          </cell>
        </row>
        <row r="51">
          <cell r="C51">
            <v>14611.45</v>
          </cell>
          <cell r="I51">
            <v>24400</v>
          </cell>
        </row>
        <row r="60">
          <cell r="C60">
            <v>82308.959999999992</v>
          </cell>
          <cell r="I60">
            <v>33000</v>
          </cell>
        </row>
        <row r="64">
          <cell r="C64">
            <v>979966</v>
          </cell>
          <cell r="I64">
            <v>0</v>
          </cell>
        </row>
        <row r="66">
          <cell r="C66">
            <v>6794730.0300000003</v>
          </cell>
          <cell r="D66">
            <v>5240409.3563636374</v>
          </cell>
          <cell r="I66">
            <v>4210139</v>
          </cell>
          <cell r="J66">
            <v>4210139.2566666659</v>
          </cell>
        </row>
        <row r="89">
          <cell r="C89">
            <v>3610682.0699999994</v>
          </cell>
          <cell r="I89">
            <v>2638500</v>
          </cell>
        </row>
        <row r="90">
          <cell r="C90">
            <v>30.2</v>
          </cell>
          <cell r="D90">
            <v>21.5</v>
          </cell>
          <cell r="I90">
            <v>17.5</v>
          </cell>
        </row>
        <row r="145">
          <cell r="C145">
            <v>968903.08000000019</v>
          </cell>
          <cell r="I145">
            <v>1030800</v>
          </cell>
        </row>
        <row r="156">
          <cell r="C156">
            <v>45897.99</v>
          </cell>
        </row>
        <row r="161">
          <cell r="C161">
            <v>0</v>
          </cell>
          <cell r="I161">
            <v>305000</v>
          </cell>
        </row>
        <row r="168">
          <cell r="C168">
            <v>0</v>
          </cell>
          <cell r="D168">
            <v>214921</v>
          </cell>
          <cell r="I168">
            <v>125000</v>
          </cell>
        </row>
        <row r="176">
          <cell r="C176">
            <v>4625483.1399999997</v>
          </cell>
          <cell r="D176">
            <v>5148526.7826086953</v>
          </cell>
          <cell r="I176">
            <v>4116300</v>
          </cell>
          <cell r="J176">
            <v>4116300</v>
          </cell>
        </row>
        <row r="178">
          <cell r="C178">
            <v>2169246.8900000006</v>
          </cell>
          <cell r="D178">
            <v>91882.573754942045</v>
          </cell>
          <cell r="I178">
            <v>93839</v>
          </cell>
          <cell r="J178">
            <v>93839.256666665897</v>
          </cell>
        </row>
        <row r="185">
          <cell r="C185">
            <v>4625483.1399999997</v>
          </cell>
        </row>
        <row r="186">
          <cell r="C186">
            <v>2169246.8900000006</v>
          </cell>
          <cell r="I186">
            <v>93839</v>
          </cell>
        </row>
      </sheetData>
      <sheetData sheetId="2">
        <row r="10">
          <cell r="I10">
            <v>1105678.2300000004</v>
          </cell>
        </row>
        <row r="19">
          <cell r="C19">
            <v>7361548.9400000004</v>
          </cell>
          <cell r="D19">
            <v>6931362</v>
          </cell>
          <cell r="I19">
            <v>1317107.2300000004</v>
          </cell>
          <cell r="J19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222000</v>
          </cell>
        </row>
        <row r="33">
          <cell r="I33">
            <v>222000</v>
          </cell>
        </row>
        <row r="36">
          <cell r="I36">
            <v>0</v>
          </cell>
        </row>
        <row r="38">
          <cell r="I38">
            <v>1095107.2300000004</v>
          </cell>
        </row>
        <row r="39">
          <cell r="C39">
            <v>7361548.9400000004</v>
          </cell>
          <cell r="D39">
            <v>6931362</v>
          </cell>
          <cell r="I39">
            <v>1317107.2300000004</v>
          </cell>
          <cell r="J39">
            <v>0</v>
          </cell>
        </row>
      </sheetData>
      <sheetData sheetId="3">
        <row r="17">
          <cell r="J17">
            <v>585000</v>
          </cell>
        </row>
        <row r="22">
          <cell r="C22">
            <v>552762.74</v>
          </cell>
          <cell r="D22">
            <v>634587</v>
          </cell>
          <cell r="J22">
            <v>600795.81000000006</v>
          </cell>
          <cell r="K22">
            <v>0</v>
          </cell>
        </row>
        <row r="29">
          <cell r="J29">
            <v>265000</v>
          </cell>
        </row>
        <row r="37">
          <cell r="J37">
            <v>320514</v>
          </cell>
        </row>
        <row r="43">
          <cell r="J43">
            <v>15281.810000000056</v>
          </cell>
        </row>
        <row r="45">
          <cell r="C45">
            <v>552763</v>
          </cell>
          <cell r="D45">
            <v>634587</v>
          </cell>
          <cell r="J45">
            <v>600795.81000000006</v>
          </cell>
          <cell r="K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I3">
            <v>5240409.3563636374</v>
          </cell>
        </row>
        <row r="4">
          <cell r="I4">
            <v>6931362</v>
          </cell>
        </row>
        <row r="5">
          <cell r="I5">
            <v>634587</v>
          </cell>
        </row>
        <row r="6">
          <cell r="B6">
            <v>4918392.0363636371</v>
          </cell>
          <cell r="C6">
            <v>2253531</v>
          </cell>
          <cell r="D6">
            <v>3718680</v>
          </cell>
          <cell r="E6">
            <v>0</v>
          </cell>
          <cell r="G6">
            <v>62000</v>
          </cell>
          <cell r="H6">
            <v>1853755.32</v>
          </cell>
        </row>
        <row r="13">
          <cell r="I13">
            <v>4210139.2566666659</v>
          </cell>
        </row>
        <row r="14">
          <cell r="I14">
            <v>1317107.2300000004</v>
          </cell>
        </row>
        <row r="15">
          <cell r="I15">
            <v>600795.81000000006</v>
          </cell>
        </row>
        <row r="16">
          <cell r="B16">
            <v>1856072.2966666664</v>
          </cell>
          <cell r="C16">
            <v>1934400</v>
          </cell>
          <cell r="D16">
            <v>433439</v>
          </cell>
          <cell r="E16">
            <v>0</v>
          </cell>
          <cell r="F16">
            <v>0</v>
          </cell>
          <cell r="G16">
            <v>33000</v>
          </cell>
          <cell r="H16">
            <v>1871131</v>
          </cell>
        </row>
      </sheetData>
      <sheetData sheetId="12">
        <row r="6">
          <cell r="C6">
            <v>2868453.7826086953</v>
          </cell>
          <cell r="D6">
            <v>911277</v>
          </cell>
          <cell r="E6">
            <v>4456828</v>
          </cell>
          <cell r="F6">
            <v>1696020</v>
          </cell>
          <cell r="K6">
            <v>2658858.573754942</v>
          </cell>
        </row>
        <row r="14">
          <cell r="C14">
            <v>2638500</v>
          </cell>
          <cell r="D14">
            <v>1030800</v>
          </cell>
          <cell r="E14">
            <v>247000</v>
          </cell>
          <cell r="F14">
            <v>890514</v>
          </cell>
          <cell r="H14">
            <v>100000</v>
          </cell>
          <cell r="K14">
            <v>1221228.2966666664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C0DF-5CE7-4D06-9CF1-5B8A134976D3}">
  <sheetPr>
    <tabColor rgb="FFFFFF00"/>
    <pageSetUpPr fitToPage="1"/>
  </sheetPr>
  <dimension ref="A1:M73"/>
  <sheetViews>
    <sheetView tabSelected="1" zoomScale="80" zoomScaleNormal="80" workbookViewId="0">
      <selection activeCell="A18" sqref="A18:B18"/>
    </sheetView>
  </sheetViews>
  <sheetFormatPr defaultColWidth="8.88671875" defaultRowHeight="14.4" x14ac:dyDescent="0.3"/>
  <cols>
    <col min="1" max="1" width="35.44140625" style="4" customWidth="1"/>
    <col min="2" max="2" width="18.109375" style="4" customWidth="1"/>
    <col min="3" max="3" width="22" style="4" bestFit="1" customWidth="1"/>
    <col min="4" max="4" width="20.109375" style="4" bestFit="1" customWidth="1"/>
    <col min="5" max="5" width="26.44140625" style="13" hidden="1" customWidth="1"/>
    <col min="6" max="6" width="20.88671875" style="4" bestFit="1" customWidth="1"/>
    <col min="7" max="7" width="4.88671875" style="4" customWidth="1"/>
    <col min="8" max="8" width="12.88671875" style="4" hidden="1" customWidth="1"/>
    <col min="9" max="9" width="26.88671875" style="5" hidden="1" customWidth="1"/>
    <col min="10" max="10" width="15.109375" style="4" hidden="1" customWidth="1"/>
    <col min="11" max="11" width="15.33203125" style="4" hidden="1" customWidth="1"/>
    <col min="12" max="12" width="17.6640625" style="4" hidden="1" customWidth="1"/>
    <col min="13" max="13" width="13.44140625" style="4" bestFit="1" customWidth="1"/>
    <col min="14" max="257" width="8.88671875" style="4"/>
    <col min="258" max="258" width="35.44140625" style="4" customWidth="1"/>
    <col min="259" max="259" width="25.88671875" style="4" customWidth="1"/>
    <col min="260" max="261" width="26.44140625" style="4" customWidth="1"/>
    <col min="262" max="262" width="23.88671875" style="4" customWidth="1"/>
    <col min="263" max="264" width="12" style="4" bestFit="1" customWidth="1"/>
    <col min="265" max="265" width="11.44140625" style="4" bestFit="1" customWidth="1"/>
    <col min="266" max="513" width="8.88671875" style="4"/>
    <col min="514" max="514" width="35.44140625" style="4" customWidth="1"/>
    <col min="515" max="515" width="25.88671875" style="4" customWidth="1"/>
    <col min="516" max="517" width="26.44140625" style="4" customWidth="1"/>
    <col min="518" max="518" width="23.88671875" style="4" customWidth="1"/>
    <col min="519" max="520" width="12" style="4" bestFit="1" customWidth="1"/>
    <col min="521" max="521" width="11.44140625" style="4" bestFit="1" customWidth="1"/>
    <col min="522" max="769" width="8.88671875" style="4"/>
    <col min="770" max="770" width="35.44140625" style="4" customWidth="1"/>
    <col min="771" max="771" width="25.88671875" style="4" customWidth="1"/>
    <col min="772" max="773" width="26.44140625" style="4" customWidth="1"/>
    <col min="774" max="774" width="23.88671875" style="4" customWidth="1"/>
    <col min="775" max="776" width="12" style="4" bestFit="1" customWidth="1"/>
    <col min="777" max="777" width="11.44140625" style="4" bestFit="1" customWidth="1"/>
    <col min="778" max="1025" width="8.88671875" style="4"/>
    <col min="1026" max="1026" width="35.44140625" style="4" customWidth="1"/>
    <col min="1027" max="1027" width="25.88671875" style="4" customWidth="1"/>
    <col min="1028" max="1029" width="26.44140625" style="4" customWidth="1"/>
    <col min="1030" max="1030" width="23.88671875" style="4" customWidth="1"/>
    <col min="1031" max="1032" width="12" style="4" bestFit="1" customWidth="1"/>
    <col min="1033" max="1033" width="11.44140625" style="4" bestFit="1" customWidth="1"/>
    <col min="1034" max="1281" width="8.88671875" style="4"/>
    <col min="1282" max="1282" width="35.44140625" style="4" customWidth="1"/>
    <col min="1283" max="1283" width="25.88671875" style="4" customWidth="1"/>
    <col min="1284" max="1285" width="26.44140625" style="4" customWidth="1"/>
    <col min="1286" max="1286" width="23.88671875" style="4" customWidth="1"/>
    <col min="1287" max="1288" width="12" style="4" bestFit="1" customWidth="1"/>
    <col min="1289" max="1289" width="11.44140625" style="4" bestFit="1" customWidth="1"/>
    <col min="1290" max="1537" width="8.88671875" style="4"/>
    <col min="1538" max="1538" width="35.44140625" style="4" customWidth="1"/>
    <col min="1539" max="1539" width="25.88671875" style="4" customWidth="1"/>
    <col min="1540" max="1541" width="26.44140625" style="4" customWidth="1"/>
    <col min="1542" max="1542" width="23.88671875" style="4" customWidth="1"/>
    <col min="1543" max="1544" width="12" style="4" bestFit="1" customWidth="1"/>
    <col min="1545" max="1545" width="11.44140625" style="4" bestFit="1" customWidth="1"/>
    <col min="1546" max="1793" width="8.88671875" style="4"/>
    <col min="1794" max="1794" width="35.44140625" style="4" customWidth="1"/>
    <col min="1795" max="1795" width="25.88671875" style="4" customWidth="1"/>
    <col min="1796" max="1797" width="26.44140625" style="4" customWidth="1"/>
    <col min="1798" max="1798" width="23.88671875" style="4" customWidth="1"/>
    <col min="1799" max="1800" width="12" style="4" bestFit="1" customWidth="1"/>
    <col min="1801" max="1801" width="11.44140625" style="4" bestFit="1" customWidth="1"/>
    <col min="1802" max="2049" width="8.88671875" style="4"/>
    <col min="2050" max="2050" width="35.44140625" style="4" customWidth="1"/>
    <col min="2051" max="2051" width="25.88671875" style="4" customWidth="1"/>
    <col min="2052" max="2053" width="26.44140625" style="4" customWidth="1"/>
    <col min="2054" max="2054" width="23.88671875" style="4" customWidth="1"/>
    <col min="2055" max="2056" width="12" style="4" bestFit="1" customWidth="1"/>
    <col min="2057" max="2057" width="11.44140625" style="4" bestFit="1" customWidth="1"/>
    <col min="2058" max="2305" width="8.88671875" style="4"/>
    <col min="2306" max="2306" width="35.44140625" style="4" customWidth="1"/>
    <col min="2307" max="2307" width="25.88671875" style="4" customWidth="1"/>
    <col min="2308" max="2309" width="26.44140625" style="4" customWidth="1"/>
    <col min="2310" max="2310" width="23.88671875" style="4" customWidth="1"/>
    <col min="2311" max="2312" width="12" style="4" bestFit="1" customWidth="1"/>
    <col min="2313" max="2313" width="11.44140625" style="4" bestFit="1" customWidth="1"/>
    <col min="2314" max="2561" width="8.88671875" style="4"/>
    <col min="2562" max="2562" width="35.44140625" style="4" customWidth="1"/>
    <col min="2563" max="2563" width="25.88671875" style="4" customWidth="1"/>
    <col min="2564" max="2565" width="26.44140625" style="4" customWidth="1"/>
    <col min="2566" max="2566" width="23.88671875" style="4" customWidth="1"/>
    <col min="2567" max="2568" width="12" style="4" bestFit="1" customWidth="1"/>
    <col min="2569" max="2569" width="11.44140625" style="4" bestFit="1" customWidth="1"/>
    <col min="2570" max="2817" width="8.88671875" style="4"/>
    <col min="2818" max="2818" width="35.44140625" style="4" customWidth="1"/>
    <col min="2819" max="2819" width="25.88671875" style="4" customWidth="1"/>
    <col min="2820" max="2821" width="26.44140625" style="4" customWidth="1"/>
    <col min="2822" max="2822" width="23.88671875" style="4" customWidth="1"/>
    <col min="2823" max="2824" width="12" style="4" bestFit="1" customWidth="1"/>
    <col min="2825" max="2825" width="11.44140625" style="4" bestFit="1" customWidth="1"/>
    <col min="2826" max="3073" width="8.88671875" style="4"/>
    <col min="3074" max="3074" width="35.44140625" style="4" customWidth="1"/>
    <col min="3075" max="3075" width="25.88671875" style="4" customWidth="1"/>
    <col min="3076" max="3077" width="26.44140625" style="4" customWidth="1"/>
    <col min="3078" max="3078" width="23.88671875" style="4" customWidth="1"/>
    <col min="3079" max="3080" width="12" style="4" bestFit="1" customWidth="1"/>
    <col min="3081" max="3081" width="11.44140625" style="4" bestFit="1" customWidth="1"/>
    <col min="3082" max="3329" width="8.88671875" style="4"/>
    <col min="3330" max="3330" width="35.44140625" style="4" customWidth="1"/>
    <col min="3331" max="3331" width="25.88671875" style="4" customWidth="1"/>
    <col min="3332" max="3333" width="26.44140625" style="4" customWidth="1"/>
    <col min="3334" max="3334" width="23.88671875" style="4" customWidth="1"/>
    <col min="3335" max="3336" width="12" style="4" bestFit="1" customWidth="1"/>
    <col min="3337" max="3337" width="11.44140625" style="4" bestFit="1" customWidth="1"/>
    <col min="3338" max="3585" width="8.88671875" style="4"/>
    <col min="3586" max="3586" width="35.44140625" style="4" customWidth="1"/>
    <col min="3587" max="3587" width="25.88671875" style="4" customWidth="1"/>
    <col min="3588" max="3589" width="26.44140625" style="4" customWidth="1"/>
    <col min="3590" max="3590" width="23.88671875" style="4" customWidth="1"/>
    <col min="3591" max="3592" width="12" style="4" bestFit="1" customWidth="1"/>
    <col min="3593" max="3593" width="11.44140625" style="4" bestFit="1" customWidth="1"/>
    <col min="3594" max="3841" width="8.88671875" style="4"/>
    <col min="3842" max="3842" width="35.44140625" style="4" customWidth="1"/>
    <col min="3843" max="3843" width="25.88671875" style="4" customWidth="1"/>
    <col min="3844" max="3845" width="26.44140625" style="4" customWidth="1"/>
    <col min="3846" max="3846" width="23.88671875" style="4" customWidth="1"/>
    <col min="3847" max="3848" width="12" style="4" bestFit="1" customWidth="1"/>
    <col min="3849" max="3849" width="11.44140625" style="4" bestFit="1" customWidth="1"/>
    <col min="3850" max="4097" width="8.88671875" style="4"/>
    <col min="4098" max="4098" width="35.44140625" style="4" customWidth="1"/>
    <col min="4099" max="4099" width="25.88671875" style="4" customWidth="1"/>
    <col min="4100" max="4101" width="26.44140625" style="4" customWidth="1"/>
    <col min="4102" max="4102" width="23.88671875" style="4" customWidth="1"/>
    <col min="4103" max="4104" width="12" style="4" bestFit="1" customWidth="1"/>
    <col min="4105" max="4105" width="11.44140625" style="4" bestFit="1" customWidth="1"/>
    <col min="4106" max="4353" width="8.88671875" style="4"/>
    <col min="4354" max="4354" width="35.44140625" style="4" customWidth="1"/>
    <col min="4355" max="4355" width="25.88671875" style="4" customWidth="1"/>
    <col min="4356" max="4357" width="26.44140625" style="4" customWidth="1"/>
    <col min="4358" max="4358" width="23.88671875" style="4" customWidth="1"/>
    <col min="4359" max="4360" width="12" style="4" bestFit="1" customWidth="1"/>
    <col min="4361" max="4361" width="11.44140625" style="4" bestFit="1" customWidth="1"/>
    <col min="4362" max="4609" width="8.88671875" style="4"/>
    <col min="4610" max="4610" width="35.44140625" style="4" customWidth="1"/>
    <col min="4611" max="4611" width="25.88671875" style="4" customWidth="1"/>
    <col min="4612" max="4613" width="26.44140625" style="4" customWidth="1"/>
    <col min="4614" max="4614" width="23.88671875" style="4" customWidth="1"/>
    <col min="4615" max="4616" width="12" style="4" bestFit="1" customWidth="1"/>
    <col min="4617" max="4617" width="11.44140625" style="4" bestFit="1" customWidth="1"/>
    <col min="4618" max="4865" width="8.88671875" style="4"/>
    <col min="4866" max="4866" width="35.44140625" style="4" customWidth="1"/>
    <col min="4867" max="4867" width="25.88671875" style="4" customWidth="1"/>
    <col min="4868" max="4869" width="26.44140625" style="4" customWidth="1"/>
    <col min="4870" max="4870" width="23.88671875" style="4" customWidth="1"/>
    <col min="4871" max="4872" width="12" style="4" bestFit="1" customWidth="1"/>
    <col min="4873" max="4873" width="11.44140625" style="4" bestFit="1" customWidth="1"/>
    <col min="4874" max="5121" width="8.88671875" style="4"/>
    <col min="5122" max="5122" width="35.44140625" style="4" customWidth="1"/>
    <col min="5123" max="5123" width="25.88671875" style="4" customWidth="1"/>
    <col min="5124" max="5125" width="26.44140625" style="4" customWidth="1"/>
    <col min="5126" max="5126" width="23.88671875" style="4" customWidth="1"/>
    <col min="5127" max="5128" width="12" style="4" bestFit="1" customWidth="1"/>
    <col min="5129" max="5129" width="11.44140625" style="4" bestFit="1" customWidth="1"/>
    <col min="5130" max="5377" width="8.88671875" style="4"/>
    <col min="5378" max="5378" width="35.44140625" style="4" customWidth="1"/>
    <col min="5379" max="5379" width="25.88671875" style="4" customWidth="1"/>
    <col min="5380" max="5381" width="26.44140625" style="4" customWidth="1"/>
    <col min="5382" max="5382" width="23.88671875" style="4" customWidth="1"/>
    <col min="5383" max="5384" width="12" style="4" bestFit="1" customWidth="1"/>
    <col min="5385" max="5385" width="11.44140625" style="4" bestFit="1" customWidth="1"/>
    <col min="5386" max="5633" width="8.88671875" style="4"/>
    <col min="5634" max="5634" width="35.44140625" style="4" customWidth="1"/>
    <col min="5635" max="5635" width="25.88671875" style="4" customWidth="1"/>
    <col min="5636" max="5637" width="26.44140625" style="4" customWidth="1"/>
    <col min="5638" max="5638" width="23.88671875" style="4" customWidth="1"/>
    <col min="5639" max="5640" width="12" style="4" bestFit="1" customWidth="1"/>
    <col min="5641" max="5641" width="11.44140625" style="4" bestFit="1" customWidth="1"/>
    <col min="5642" max="5889" width="8.88671875" style="4"/>
    <col min="5890" max="5890" width="35.44140625" style="4" customWidth="1"/>
    <col min="5891" max="5891" width="25.88671875" style="4" customWidth="1"/>
    <col min="5892" max="5893" width="26.44140625" style="4" customWidth="1"/>
    <col min="5894" max="5894" width="23.88671875" style="4" customWidth="1"/>
    <col min="5895" max="5896" width="12" style="4" bestFit="1" customWidth="1"/>
    <col min="5897" max="5897" width="11.44140625" style="4" bestFit="1" customWidth="1"/>
    <col min="5898" max="6145" width="8.88671875" style="4"/>
    <col min="6146" max="6146" width="35.44140625" style="4" customWidth="1"/>
    <col min="6147" max="6147" width="25.88671875" style="4" customWidth="1"/>
    <col min="6148" max="6149" width="26.44140625" style="4" customWidth="1"/>
    <col min="6150" max="6150" width="23.88671875" style="4" customWidth="1"/>
    <col min="6151" max="6152" width="12" style="4" bestFit="1" customWidth="1"/>
    <col min="6153" max="6153" width="11.44140625" style="4" bestFit="1" customWidth="1"/>
    <col min="6154" max="6401" width="8.88671875" style="4"/>
    <col min="6402" max="6402" width="35.44140625" style="4" customWidth="1"/>
    <col min="6403" max="6403" width="25.88671875" style="4" customWidth="1"/>
    <col min="6404" max="6405" width="26.44140625" style="4" customWidth="1"/>
    <col min="6406" max="6406" width="23.88671875" style="4" customWidth="1"/>
    <col min="6407" max="6408" width="12" style="4" bestFit="1" customWidth="1"/>
    <col min="6409" max="6409" width="11.44140625" style="4" bestFit="1" customWidth="1"/>
    <col min="6410" max="6657" width="8.88671875" style="4"/>
    <col min="6658" max="6658" width="35.44140625" style="4" customWidth="1"/>
    <col min="6659" max="6659" width="25.88671875" style="4" customWidth="1"/>
    <col min="6660" max="6661" width="26.44140625" style="4" customWidth="1"/>
    <col min="6662" max="6662" width="23.88671875" style="4" customWidth="1"/>
    <col min="6663" max="6664" width="12" style="4" bestFit="1" customWidth="1"/>
    <col min="6665" max="6665" width="11.44140625" style="4" bestFit="1" customWidth="1"/>
    <col min="6666" max="6913" width="8.88671875" style="4"/>
    <col min="6914" max="6914" width="35.44140625" style="4" customWidth="1"/>
    <col min="6915" max="6915" width="25.88671875" style="4" customWidth="1"/>
    <col min="6916" max="6917" width="26.44140625" style="4" customWidth="1"/>
    <col min="6918" max="6918" width="23.88671875" style="4" customWidth="1"/>
    <col min="6919" max="6920" width="12" style="4" bestFit="1" customWidth="1"/>
    <col min="6921" max="6921" width="11.44140625" style="4" bestFit="1" customWidth="1"/>
    <col min="6922" max="7169" width="8.88671875" style="4"/>
    <col min="7170" max="7170" width="35.44140625" style="4" customWidth="1"/>
    <col min="7171" max="7171" width="25.88671875" style="4" customWidth="1"/>
    <col min="7172" max="7173" width="26.44140625" style="4" customWidth="1"/>
    <col min="7174" max="7174" width="23.88671875" style="4" customWidth="1"/>
    <col min="7175" max="7176" width="12" style="4" bestFit="1" customWidth="1"/>
    <col min="7177" max="7177" width="11.44140625" style="4" bestFit="1" customWidth="1"/>
    <col min="7178" max="7425" width="8.88671875" style="4"/>
    <col min="7426" max="7426" width="35.44140625" style="4" customWidth="1"/>
    <col min="7427" max="7427" width="25.88671875" style="4" customWidth="1"/>
    <col min="7428" max="7429" width="26.44140625" style="4" customWidth="1"/>
    <col min="7430" max="7430" width="23.88671875" style="4" customWidth="1"/>
    <col min="7431" max="7432" width="12" style="4" bestFit="1" customWidth="1"/>
    <col min="7433" max="7433" width="11.44140625" style="4" bestFit="1" customWidth="1"/>
    <col min="7434" max="7681" width="8.88671875" style="4"/>
    <col min="7682" max="7682" width="35.44140625" style="4" customWidth="1"/>
    <col min="7683" max="7683" width="25.88671875" style="4" customWidth="1"/>
    <col min="7684" max="7685" width="26.44140625" style="4" customWidth="1"/>
    <col min="7686" max="7686" width="23.88671875" style="4" customWidth="1"/>
    <col min="7687" max="7688" width="12" style="4" bestFit="1" customWidth="1"/>
    <col min="7689" max="7689" width="11.44140625" style="4" bestFit="1" customWidth="1"/>
    <col min="7690" max="7937" width="8.88671875" style="4"/>
    <col min="7938" max="7938" width="35.44140625" style="4" customWidth="1"/>
    <col min="7939" max="7939" width="25.88671875" style="4" customWidth="1"/>
    <col min="7940" max="7941" width="26.44140625" style="4" customWidth="1"/>
    <col min="7942" max="7942" width="23.88671875" style="4" customWidth="1"/>
    <col min="7943" max="7944" width="12" style="4" bestFit="1" customWidth="1"/>
    <col min="7945" max="7945" width="11.44140625" style="4" bestFit="1" customWidth="1"/>
    <col min="7946" max="8193" width="8.88671875" style="4"/>
    <col min="8194" max="8194" width="35.44140625" style="4" customWidth="1"/>
    <col min="8195" max="8195" width="25.88671875" style="4" customWidth="1"/>
    <col min="8196" max="8197" width="26.44140625" style="4" customWidth="1"/>
    <col min="8198" max="8198" width="23.88671875" style="4" customWidth="1"/>
    <col min="8199" max="8200" width="12" style="4" bestFit="1" customWidth="1"/>
    <col min="8201" max="8201" width="11.44140625" style="4" bestFit="1" customWidth="1"/>
    <col min="8202" max="8449" width="8.88671875" style="4"/>
    <col min="8450" max="8450" width="35.44140625" style="4" customWidth="1"/>
    <col min="8451" max="8451" width="25.88671875" style="4" customWidth="1"/>
    <col min="8452" max="8453" width="26.44140625" style="4" customWidth="1"/>
    <col min="8454" max="8454" width="23.88671875" style="4" customWidth="1"/>
    <col min="8455" max="8456" width="12" style="4" bestFit="1" customWidth="1"/>
    <col min="8457" max="8457" width="11.44140625" style="4" bestFit="1" customWidth="1"/>
    <col min="8458" max="8705" width="8.88671875" style="4"/>
    <col min="8706" max="8706" width="35.44140625" style="4" customWidth="1"/>
    <col min="8707" max="8707" width="25.88671875" style="4" customWidth="1"/>
    <col min="8708" max="8709" width="26.44140625" style="4" customWidth="1"/>
    <col min="8710" max="8710" width="23.88671875" style="4" customWidth="1"/>
    <col min="8711" max="8712" width="12" style="4" bestFit="1" customWidth="1"/>
    <col min="8713" max="8713" width="11.44140625" style="4" bestFit="1" customWidth="1"/>
    <col min="8714" max="8961" width="8.88671875" style="4"/>
    <col min="8962" max="8962" width="35.44140625" style="4" customWidth="1"/>
    <col min="8963" max="8963" width="25.88671875" style="4" customWidth="1"/>
    <col min="8964" max="8965" width="26.44140625" style="4" customWidth="1"/>
    <col min="8966" max="8966" width="23.88671875" style="4" customWidth="1"/>
    <col min="8967" max="8968" width="12" style="4" bestFit="1" customWidth="1"/>
    <col min="8969" max="8969" width="11.44140625" style="4" bestFit="1" customWidth="1"/>
    <col min="8970" max="9217" width="8.88671875" style="4"/>
    <col min="9218" max="9218" width="35.44140625" style="4" customWidth="1"/>
    <col min="9219" max="9219" width="25.88671875" style="4" customWidth="1"/>
    <col min="9220" max="9221" width="26.44140625" style="4" customWidth="1"/>
    <col min="9222" max="9222" width="23.88671875" style="4" customWidth="1"/>
    <col min="9223" max="9224" width="12" style="4" bestFit="1" customWidth="1"/>
    <col min="9225" max="9225" width="11.44140625" style="4" bestFit="1" customWidth="1"/>
    <col min="9226" max="9473" width="8.88671875" style="4"/>
    <col min="9474" max="9474" width="35.44140625" style="4" customWidth="1"/>
    <col min="9475" max="9475" width="25.88671875" style="4" customWidth="1"/>
    <col min="9476" max="9477" width="26.44140625" style="4" customWidth="1"/>
    <col min="9478" max="9478" width="23.88671875" style="4" customWidth="1"/>
    <col min="9479" max="9480" width="12" style="4" bestFit="1" customWidth="1"/>
    <col min="9481" max="9481" width="11.44140625" style="4" bestFit="1" customWidth="1"/>
    <col min="9482" max="9729" width="8.88671875" style="4"/>
    <col min="9730" max="9730" width="35.44140625" style="4" customWidth="1"/>
    <col min="9731" max="9731" width="25.88671875" style="4" customWidth="1"/>
    <col min="9732" max="9733" width="26.44140625" style="4" customWidth="1"/>
    <col min="9734" max="9734" width="23.88671875" style="4" customWidth="1"/>
    <col min="9735" max="9736" width="12" style="4" bestFit="1" customWidth="1"/>
    <col min="9737" max="9737" width="11.44140625" style="4" bestFit="1" customWidth="1"/>
    <col min="9738" max="9985" width="8.88671875" style="4"/>
    <col min="9986" max="9986" width="35.44140625" style="4" customWidth="1"/>
    <col min="9987" max="9987" width="25.88671875" style="4" customWidth="1"/>
    <col min="9988" max="9989" width="26.44140625" style="4" customWidth="1"/>
    <col min="9990" max="9990" width="23.88671875" style="4" customWidth="1"/>
    <col min="9991" max="9992" width="12" style="4" bestFit="1" customWidth="1"/>
    <col min="9993" max="9993" width="11.44140625" style="4" bestFit="1" customWidth="1"/>
    <col min="9994" max="10241" width="8.88671875" style="4"/>
    <col min="10242" max="10242" width="35.44140625" style="4" customWidth="1"/>
    <col min="10243" max="10243" width="25.88671875" style="4" customWidth="1"/>
    <col min="10244" max="10245" width="26.44140625" style="4" customWidth="1"/>
    <col min="10246" max="10246" width="23.88671875" style="4" customWidth="1"/>
    <col min="10247" max="10248" width="12" style="4" bestFit="1" customWidth="1"/>
    <col min="10249" max="10249" width="11.44140625" style="4" bestFit="1" customWidth="1"/>
    <col min="10250" max="10497" width="8.88671875" style="4"/>
    <col min="10498" max="10498" width="35.44140625" style="4" customWidth="1"/>
    <col min="10499" max="10499" width="25.88671875" style="4" customWidth="1"/>
    <col min="10500" max="10501" width="26.44140625" style="4" customWidth="1"/>
    <col min="10502" max="10502" width="23.88671875" style="4" customWidth="1"/>
    <col min="10503" max="10504" width="12" style="4" bestFit="1" customWidth="1"/>
    <col min="10505" max="10505" width="11.44140625" style="4" bestFit="1" customWidth="1"/>
    <col min="10506" max="10753" width="8.88671875" style="4"/>
    <col min="10754" max="10754" width="35.44140625" style="4" customWidth="1"/>
    <col min="10755" max="10755" width="25.88671875" style="4" customWidth="1"/>
    <col min="10756" max="10757" width="26.44140625" style="4" customWidth="1"/>
    <col min="10758" max="10758" width="23.88671875" style="4" customWidth="1"/>
    <col min="10759" max="10760" width="12" style="4" bestFit="1" customWidth="1"/>
    <col min="10761" max="10761" width="11.44140625" style="4" bestFit="1" customWidth="1"/>
    <col min="10762" max="11009" width="8.88671875" style="4"/>
    <col min="11010" max="11010" width="35.44140625" style="4" customWidth="1"/>
    <col min="11011" max="11011" width="25.88671875" style="4" customWidth="1"/>
    <col min="11012" max="11013" width="26.44140625" style="4" customWidth="1"/>
    <col min="11014" max="11014" width="23.88671875" style="4" customWidth="1"/>
    <col min="11015" max="11016" width="12" style="4" bestFit="1" customWidth="1"/>
    <col min="11017" max="11017" width="11.44140625" style="4" bestFit="1" customWidth="1"/>
    <col min="11018" max="11265" width="8.88671875" style="4"/>
    <col min="11266" max="11266" width="35.44140625" style="4" customWidth="1"/>
    <col min="11267" max="11267" width="25.88671875" style="4" customWidth="1"/>
    <col min="11268" max="11269" width="26.44140625" style="4" customWidth="1"/>
    <col min="11270" max="11270" width="23.88671875" style="4" customWidth="1"/>
    <col min="11271" max="11272" width="12" style="4" bestFit="1" customWidth="1"/>
    <col min="11273" max="11273" width="11.44140625" style="4" bestFit="1" customWidth="1"/>
    <col min="11274" max="11521" width="8.88671875" style="4"/>
    <col min="11522" max="11522" width="35.44140625" style="4" customWidth="1"/>
    <col min="11523" max="11523" width="25.88671875" style="4" customWidth="1"/>
    <col min="11524" max="11525" width="26.44140625" style="4" customWidth="1"/>
    <col min="11526" max="11526" width="23.88671875" style="4" customWidth="1"/>
    <col min="11527" max="11528" width="12" style="4" bestFit="1" customWidth="1"/>
    <col min="11529" max="11529" width="11.44140625" style="4" bestFit="1" customWidth="1"/>
    <col min="11530" max="11777" width="8.88671875" style="4"/>
    <col min="11778" max="11778" width="35.44140625" style="4" customWidth="1"/>
    <col min="11779" max="11779" width="25.88671875" style="4" customWidth="1"/>
    <col min="11780" max="11781" width="26.44140625" style="4" customWidth="1"/>
    <col min="11782" max="11782" width="23.88671875" style="4" customWidth="1"/>
    <col min="11783" max="11784" width="12" style="4" bestFit="1" customWidth="1"/>
    <col min="11785" max="11785" width="11.44140625" style="4" bestFit="1" customWidth="1"/>
    <col min="11786" max="12033" width="8.88671875" style="4"/>
    <col min="12034" max="12034" width="35.44140625" style="4" customWidth="1"/>
    <col min="12035" max="12035" width="25.88671875" style="4" customWidth="1"/>
    <col min="12036" max="12037" width="26.44140625" style="4" customWidth="1"/>
    <col min="12038" max="12038" width="23.88671875" style="4" customWidth="1"/>
    <col min="12039" max="12040" width="12" style="4" bestFit="1" customWidth="1"/>
    <col min="12041" max="12041" width="11.44140625" style="4" bestFit="1" customWidth="1"/>
    <col min="12042" max="12289" width="8.88671875" style="4"/>
    <col min="12290" max="12290" width="35.44140625" style="4" customWidth="1"/>
    <col min="12291" max="12291" width="25.88671875" style="4" customWidth="1"/>
    <col min="12292" max="12293" width="26.44140625" style="4" customWidth="1"/>
    <col min="12294" max="12294" width="23.88671875" style="4" customWidth="1"/>
    <col min="12295" max="12296" width="12" style="4" bestFit="1" customWidth="1"/>
    <col min="12297" max="12297" width="11.44140625" style="4" bestFit="1" customWidth="1"/>
    <col min="12298" max="12545" width="8.88671875" style="4"/>
    <col min="12546" max="12546" width="35.44140625" style="4" customWidth="1"/>
    <col min="12547" max="12547" width="25.88671875" style="4" customWidth="1"/>
    <col min="12548" max="12549" width="26.44140625" style="4" customWidth="1"/>
    <col min="12550" max="12550" width="23.88671875" style="4" customWidth="1"/>
    <col min="12551" max="12552" width="12" style="4" bestFit="1" customWidth="1"/>
    <col min="12553" max="12553" width="11.44140625" style="4" bestFit="1" customWidth="1"/>
    <col min="12554" max="12801" width="8.88671875" style="4"/>
    <col min="12802" max="12802" width="35.44140625" style="4" customWidth="1"/>
    <col min="12803" max="12803" width="25.88671875" style="4" customWidth="1"/>
    <col min="12804" max="12805" width="26.44140625" style="4" customWidth="1"/>
    <col min="12806" max="12806" width="23.88671875" style="4" customWidth="1"/>
    <col min="12807" max="12808" width="12" style="4" bestFit="1" customWidth="1"/>
    <col min="12809" max="12809" width="11.44140625" style="4" bestFit="1" customWidth="1"/>
    <col min="12810" max="13057" width="8.88671875" style="4"/>
    <col min="13058" max="13058" width="35.44140625" style="4" customWidth="1"/>
    <col min="13059" max="13059" width="25.88671875" style="4" customWidth="1"/>
    <col min="13060" max="13061" width="26.44140625" style="4" customWidth="1"/>
    <col min="13062" max="13062" width="23.88671875" style="4" customWidth="1"/>
    <col min="13063" max="13064" width="12" style="4" bestFit="1" customWidth="1"/>
    <col min="13065" max="13065" width="11.44140625" style="4" bestFit="1" customWidth="1"/>
    <col min="13066" max="13313" width="8.88671875" style="4"/>
    <col min="13314" max="13314" width="35.44140625" style="4" customWidth="1"/>
    <col min="13315" max="13315" width="25.88671875" style="4" customWidth="1"/>
    <col min="13316" max="13317" width="26.44140625" style="4" customWidth="1"/>
    <col min="13318" max="13318" width="23.88671875" style="4" customWidth="1"/>
    <col min="13319" max="13320" width="12" style="4" bestFit="1" customWidth="1"/>
    <col min="13321" max="13321" width="11.44140625" style="4" bestFit="1" customWidth="1"/>
    <col min="13322" max="13569" width="8.88671875" style="4"/>
    <col min="13570" max="13570" width="35.44140625" style="4" customWidth="1"/>
    <col min="13571" max="13571" width="25.88671875" style="4" customWidth="1"/>
    <col min="13572" max="13573" width="26.44140625" style="4" customWidth="1"/>
    <col min="13574" max="13574" width="23.88671875" style="4" customWidth="1"/>
    <col min="13575" max="13576" width="12" style="4" bestFit="1" customWidth="1"/>
    <col min="13577" max="13577" width="11.44140625" style="4" bestFit="1" customWidth="1"/>
    <col min="13578" max="13825" width="8.88671875" style="4"/>
    <col min="13826" max="13826" width="35.44140625" style="4" customWidth="1"/>
    <col min="13827" max="13827" width="25.88671875" style="4" customWidth="1"/>
    <col min="13828" max="13829" width="26.44140625" style="4" customWidth="1"/>
    <col min="13830" max="13830" width="23.88671875" style="4" customWidth="1"/>
    <col min="13831" max="13832" width="12" style="4" bestFit="1" customWidth="1"/>
    <col min="13833" max="13833" width="11.44140625" style="4" bestFit="1" customWidth="1"/>
    <col min="13834" max="14081" width="8.88671875" style="4"/>
    <col min="14082" max="14082" width="35.44140625" style="4" customWidth="1"/>
    <col min="14083" max="14083" width="25.88671875" style="4" customWidth="1"/>
    <col min="14084" max="14085" width="26.44140625" style="4" customWidth="1"/>
    <col min="14086" max="14086" width="23.88671875" style="4" customWidth="1"/>
    <col min="14087" max="14088" width="12" style="4" bestFit="1" customWidth="1"/>
    <col min="14089" max="14089" width="11.44140625" style="4" bestFit="1" customWidth="1"/>
    <col min="14090" max="14337" width="8.88671875" style="4"/>
    <col min="14338" max="14338" width="35.44140625" style="4" customWidth="1"/>
    <col min="14339" max="14339" width="25.88671875" style="4" customWidth="1"/>
    <col min="14340" max="14341" width="26.44140625" style="4" customWidth="1"/>
    <col min="14342" max="14342" width="23.88671875" style="4" customWidth="1"/>
    <col min="14343" max="14344" width="12" style="4" bestFit="1" customWidth="1"/>
    <col min="14345" max="14345" width="11.44140625" style="4" bestFit="1" customWidth="1"/>
    <col min="14346" max="14593" width="8.88671875" style="4"/>
    <col min="14594" max="14594" width="35.44140625" style="4" customWidth="1"/>
    <col min="14595" max="14595" width="25.88671875" style="4" customWidth="1"/>
    <col min="14596" max="14597" width="26.44140625" style="4" customWidth="1"/>
    <col min="14598" max="14598" width="23.88671875" style="4" customWidth="1"/>
    <col min="14599" max="14600" width="12" style="4" bestFit="1" customWidth="1"/>
    <col min="14601" max="14601" width="11.44140625" style="4" bestFit="1" customWidth="1"/>
    <col min="14602" max="14849" width="8.88671875" style="4"/>
    <col min="14850" max="14850" width="35.44140625" style="4" customWidth="1"/>
    <col min="14851" max="14851" width="25.88671875" style="4" customWidth="1"/>
    <col min="14852" max="14853" width="26.44140625" style="4" customWidth="1"/>
    <col min="14854" max="14854" width="23.88671875" style="4" customWidth="1"/>
    <col min="14855" max="14856" width="12" style="4" bestFit="1" customWidth="1"/>
    <col min="14857" max="14857" width="11.44140625" style="4" bestFit="1" customWidth="1"/>
    <col min="14858" max="15105" width="8.88671875" style="4"/>
    <col min="15106" max="15106" width="35.44140625" style="4" customWidth="1"/>
    <col min="15107" max="15107" width="25.88671875" style="4" customWidth="1"/>
    <col min="15108" max="15109" width="26.44140625" style="4" customWidth="1"/>
    <col min="15110" max="15110" width="23.88671875" style="4" customWidth="1"/>
    <col min="15111" max="15112" width="12" style="4" bestFit="1" customWidth="1"/>
    <col min="15113" max="15113" width="11.44140625" style="4" bestFit="1" customWidth="1"/>
    <col min="15114" max="15361" width="8.88671875" style="4"/>
    <col min="15362" max="15362" width="35.44140625" style="4" customWidth="1"/>
    <col min="15363" max="15363" width="25.88671875" style="4" customWidth="1"/>
    <col min="15364" max="15365" width="26.44140625" style="4" customWidth="1"/>
    <col min="15366" max="15366" width="23.88671875" style="4" customWidth="1"/>
    <col min="15367" max="15368" width="12" style="4" bestFit="1" customWidth="1"/>
    <col min="15369" max="15369" width="11.44140625" style="4" bestFit="1" customWidth="1"/>
    <col min="15370" max="15617" width="8.88671875" style="4"/>
    <col min="15618" max="15618" width="35.44140625" style="4" customWidth="1"/>
    <col min="15619" max="15619" width="25.88671875" style="4" customWidth="1"/>
    <col min="15620" max="15621" width="26.44140625" style="4" customWidth="1"/>
    <col min="15622" max="15622" width="23.88671875" style="4" customWidth="1"/>
    <col min="15623" max="15624" width="12" style="4" bestFit="1" customWidth="1"/>
    <col min="15625" max="15625" width="11.44140625" style="4" bestFit="1" customWidth="1"/>
    <col min="15626" max="15873" width="8.88671875" style="4"/>
    <col min="15874" max="15874" width="35.44140625" style="4" customWidth="1"/>
    <col min="15875" max="15875" width="25.88671875" style="4" customWidth="1"/>
    <col min="15876" max="15877" width="26.44140625" style="4" customWidth="1"/>
    <col min="15878" max="15878" width="23.88671875" style="4" customWidth="1"/>
    <col min="15879" max="15880" width="12" style="4" bestFit="1" customWidth="1"/>
    <col min="15881" max="15881" width="11.44140625" style="4" bestFit="1" customWidth="1"/>
    <col min="15882" max="16129" width="8.88671875" style="4"/>
    <col min="16130" max="16130" width="35.44140625" style="4" customWidth="1"/>
    <col min="16131" max="16131" width="25.88671875" style="4" customWidth="1"/>
    <col min="16132" max="16133" width="26.44140625" style="4" customWidth="1"/>
    <col min="16134" max="16134" width="23.88671875" style="4" customWidth="1"/>
    <col min="16135" max="16136" width="12" style="4" bestFit="1" customWidth="1"/>
    <col min="16137" max="16137" width="11.44140625" style="4" bestFit="1" customWidth="1"/>
    <col min="16138" max="16384" width="8.88671875" style="4"/>
  </cols>
  <sheetData>
    <row r="1" spans="1:13" ht="22.5" customHeight="1" thickBot="1" x14ac:dyDescent="0.4">
      <c r="A1" s="1" t="s">
        <v>0</v>
      </c>
      <c r="B1" s="2"/>
      <c r="C1" s="2"/>
      <c r="D1" s="2"/>
      <c r="E1" s="3" t="s">
        <v>1</v>
      </c>
      <c r="F1" s="2"/>
    </row>
    <row r="2" spans="1:13" ht="13.5" customHeight="1" thickTop="1" x14ac:dyDescent="0.3">
      <c r="A2" s="6" t="s">
        <v>2</v>
      </c>
      <c r="B2" s="7"/>
      <c r="C2" s="7"/>
      <c r="D2" s="7"/>
      <c r="E2" s="7"/>
      <c r="F2" s="8"/>
    </row>
    <row r="3" spans="1:13" x14ac:dyDescent="0.3">
      <c r="A3" s="9"/>
      <c r="B3" s="10"/>
      <c r="C3" s="10"/>
      <c r="D3" s="10"/>
      <c r="E3" s="10"/>
      <c r="F3" s="11"/>
    </row>
    <row r="4" spans="1:13" x14ac:dyDescent="0.3">
      <c r="A4" s="9"/>
      <c r="B4" s="10"/>
      <c r="C4" s="10"/>
      <c r="D4" s="10"/>
      <c r="E4" s="10"/>
      <c r="F4" s="11"/>
    </row>
    <row r="5" spans="1:13" x14ac:dyDescent="0.3">
      <c r="A5" s="9"/>
      <c r="B5" s="10"/>
      <c r="C5" s="10"/>
      <c r="D5" s="10"/>
      <c r="E5" s="10"/>
      <c r="F5" s="11"/>
    </row>
    <row r="6" spans="1:13" ht="16.95" customHeight="1" x14ac:dyDescent="0.3">
      <c r="A6" s="9"/>
      <c r="B6" s="10"/>
      <c r="C6" s="10"/>
      <c r="D6" s="10"/>
      <c r="E6" s="10"/>
      <c r="F6" s="11"/>
    </row>
    <row r="7" spans="1:13" ht="2.25" customHeight="1" x14ac:dyDescent="0.3">
      <c r="A7" s="12"/>
      <c r="F7" s="14"/>
    </row>
    <row r="8" spans="1:13" ht="25.5" customHeight="1" thickBot="1" x14ac:dyDescent="0.35">
      <c r="A8" s="15" t="s">
        <v>3</v>
      </c>
      <c r="B8" s="16"/>
      <c r="C8" s="17" t="s">
        <v>4</v>
      </c>
      <c r="D8" s="16" t="s">
        <v>5</v>
      </c>
      <c r="E8" s="16"/>
      <c r="F8" s="18"/>
    </row>
    <row r="9" spans="1:13" ht="4.5" customHeight="1" thickBot="1" x14ac:dyDescent="0.35">
      <c r="A9" s="19"/>
      <c r="B9" s="19"/>
      <c r="C9" s="19"/>
      <c r="D9" s="19"/>
      <c r="E9" s="19"/>
      <c r="F9" s="19"/>
    </row>
    <row r="10" spans="1:13" x14ac:dyDescent="0.3">
      <c r="A10" s="20" t="s">
        <v>6</v>
      </c>
      <c r="B10" s="21"/>
      <c r="C10" s="21"/>
      <c r="D10" s="21"/>
      <c r="E10" s="21"/>
      <c r="F10" s="22"/>
    </row>
    <row r="11" spans="1:13" x14ac:dyDescent="0.3">
      <c r="A11" s="23" t="s">
        <v>7</v>
      </c>
      <c r="B11" s="24"/>
      <c r="C11" s="25" t="s">
        <v>8</v>
      </c>
      <c r="D11" s="25" t="s">
        <v>9</v>
      </c>
      <c r="E11" s="26" t="s">
        <v>10</v>
      </c>
      <c r="F11" s="27" t="s">
        <v>11</v>
      </c>
    </row>
    <row r="12" spans="1:13" ht="15.75" customHeight="1" x14ac:dyDescent="0.3">
      <c r="A12" s="28"/>
      <c r="B12" s="29"/>
      <c r="C12" s="30" t="s">
        <v>12</v>
      </c>
      <c r="D12" s="30" t="s">
        <v>13</v>
      </c>
      <c r="E12" s="31" t="s">
        <v>14</v>
      </c>
      <c r="F12" s="32" t="s">
        <v>15</v>
      </c>
      <c r="I12" s="33" t="s">
        <v>16</v>
      </c>
    </row>
    <row r="13" spans="1:13" ht="13.5" customHeight="1" x14ac:dyDescent="0.3">
      <c r="A13" s="34" t="s">
        <v>17</v>
      </c>
      <c r="B13" s="35"/>
      <c r="C13" s="36">
        <f>'[1]Budet Worksheet-General FIRE'!C10+'[1]Budet Worksheet-General FIRE'!C12</f>
        <v>1772172</v>
      </c>
      <c r="D13" s="36">
        <f>'[1]LB-1 Summary Revenue'!B6</f>
        <v>4918392.0363636371</v>
      </c>
      <c r="E13" s="37">
        <f>'[1]Budet Worksheet-General FIRE'!I10+'[1]Capital Project Fund'!I10+'[1]lb-35 debt svc'!J10</f>
        <v>1840276.2300000004</v>
      </c>
      <c r="F13" s="38">
        <f>'[1]LB-1 Summary Revenue'!B16</f>
        <v>1856072.2966666664</v>
      </c>
      <c r="I13" s="39" t="s">
        <v>18</v>
      </c>
      <c r="J13" s="39"/>
      <c r="K13" s="39"/>
      <c r="L13" s="39"/>
      <c r="M13" s="40"/>
    </row>
    <row r="14" spans="1:13" x14ac:dyDescent="0.3">
      <c r="A14" s="41" t="s">
        <v>19</v>
      </c>
      <c r="B14" s="42"/>
      <c r="C14" s="36">
        <f>'[1]Budet Worksheet-General FIRE'!C33+'[1]Budet Worksheet-General FIRE'!C51</f>
        <v>1522152.3199999998</v>
      </c>
      <c r="D14" s="36">
        <f>'[1]LB-1 Summary Revenue'!C6</f>
        <v>2253531</v>
      </c>
      <c r="E14" s="43">
        <f>'[1]Budet Worksheet-General FIRE'!I33+'[1]Budet Worksheet-General FIRE'!I51</f>
        <v>1934400</v>
      </c>
      <c r="F14" s="44">
        <f>'[1]LB-1 Summary Revenue'!C16</f>
        <v>1934400</v>
      </c>
      <c r="I14" s="45" t="s">
        <v>8</v>
      </c>
      <c r="J14" s="45" t="s">
        <v>9</v>
      </c>
      <c r="K14" s="45" t="s">
        <v>20</v>
      </c>
      <c r="L14" s="45" t="s">
        <v>21</v>
      </c>
    </row>
    <row r="15" spans="1:13" x14ac:dyDescent="0.3">
      <c r="A15" s="46" t="s">
        <v>22</v>
      </c>
      <c r="B15" s="47"/>
      <c r="C15" s="36">
        <f>'[1]Budet Worksheet-General FIRE'!C43</f>
        <v>1227583.3499999999</v>
      </c>
      <c r="D15" s="36">
        <f>'[1]LB-1 Summary Revenue'!D6</f>
        <v>3718680</v>
      </c>
      <c r="E15" s="43">
        <f>'[1]Budet Worksheet-General FIRE'!I43+'[1]Capital Project Fund'!I14</f>
        <v>222010</v>
      </c>
      <c r="F15" s="44">
        <f>'[1]LB-1 Summary Revenue'!D16</f>
        <v>433439</v>
      </c>
      <c r="H15" s="48" t="s">
        <v>23</v>
      </c>
      <c r="I15" s="49" t="s">
        <v>24</v>
      </c>
      <c r="J15" s="49" t="s">
        <v>25</v>
      </c>
      <c r="K15" s="49" t="s">
        <v>14</v>
      </c>
      <c r="L15" s="49" t="s">
        <v>14</v>
      </c>
    </row>
    <row r="16" spans="1:13" ht="14.25" customHeight="1" x14ac:dyDescent="0.3">
      <c r="A16" s="41" t="s">
        <v>26</v>
      </c>
      <c r="B16" s="42"/>
      <c r="C16" s="36">
        <v>0</v>
      </c>
      <c r="D16" s="36">
        <f>'[1]LB-1 Summary Revenue'!E6</f>
        <v>0</v>
      </c>
      <c r="E16" s="43">
        <f>'[1]Budet Worksheet-General FIRE'!I12</f>
        <v>0</v>
      </c>
      <c r="F16" s="44">
        <f>'[1]LB-1 Summary Revenue'!E16</f>
        <v>0</v>
      </c>
      <c r="H16" s="4" t="s">
        <v>27</v>
      </c>
      <c r="I16" s="50">
        <f>'[1]Budet Worksheet-General FIRE'!C66</f>
        <v>6794730.0300000003</v>
      </c>
      <c r="J16" s="50">
        <f>'[1]Budet Worksheet-General FIRE'!D66</f>
        <v>5240409.3563636374</v>
      </c>
      <c r="K16" s="50">
        <f>'[1]Budet Worksheet-General FIRE'!I66</f>
        <v>4210139</v>
      </c>
      <c r="L16" s="50">
        <f>'[1]Budet Worksheet-General FIRE'!J66</f>
        <v>4210139.2566666659</v>
      </c>
      <c r="M16" s="51"/>
    </row>
    <row r="17" spans="1:13" ht="14.25" customHeight="1" x14ac:dyDescent="0.3">
      <c r="A17" s="46" t="s">
        <v>28</v>
      </c>
      <c r="B17" s="47"/>
      <c r="C17" s="36">
        <f>'[1]Budet Worksheet-General FIRE'!C64</f>
        <v>979966</v>
      </c>
      <c r="D17" s="36">
        <v>0</v>
      </c>
      <c r="E17" s="43">
        <f>'[1]Budet Worksheet-General FIRE'!I64</f>
        <v>0</v>
      </c>
      <c r="F17" s="44">
        <f>'[1]LB-1 Summary Revenue'!F16</f>
        <v>0</v>
      </c>
      <c r="H17" s="4" t="s">
        <v>29</v>
      </c>
      <c r="I17" s="50">
        <f>'[1]lb-35 debt svc'!C22</f>
        <v>552762.74</v>
      </c>
      <c r="J17" s="50">
        <f>'[1]lb-35 debt svc'!D22</f>
        <v>634587</v>
      </c>
      <c r="K17" s="50">
        <f>'[1]lb-35 debt svc'!J22</f>
        <v>600795.81000000006</v>
      </c>
      <c r="L17" s="50">
        <f>'[1]lb-35 debt svc'!K22</f>
        <v>0</v>
      </c>
      <c r="M17" s="51"/>
    </row>
    <row r="18" spans="1:13" ht="14.25" customHeight="1" x14ac:dyDescent="0.3">
      <c r="A18" s="41" t="s">
        <v>30</v>
      </c>
      <c r="B18" s="42"/>
      <c r="C18" s="36">
        <f>'[1]Budet Worksheet-General FIRE'!C60</f>
        <v>82308.959999999992</v>
      </c>
      <c r="D18" s="36">
        <f>'[1]LB-1 Summary Revenue'!G6</f>
        <v>62000</v>
      </c>
      <c r="E18" s="43">
        <f>'[1]Budet Worksheet-General FIRE'!I60+'[1]Capital Project Fund'!I12+'[1]lb-35 debt svc'!J12</f>
        <v>33000</v>
      </c>
      <c r="F18" s="44">
        <f>'[1]LB-1 Summary Revenue'!G16</f>
        <v>33000</v>
      </c>
      <c r="H18" s="4" t="s">
        <v>31</v>
      </c>
      <c r="I18" s="50">
        <f>'[1]Capital Project Fund'!C19</f>
        <v>7361548.9400000004</v>
      </c>
      <c r="J18" s="50">
        <f>'[1]Capital Project Fund'!D19</f>
        <v>6931362</v>
      </c>
      <c r="K18" s="50">
        <f>'[1]Capital Project Fund'!I19</f>
        <v>1317107.2300000004</v>
      </c>
      <c r="L18" s="50">
        <f>'[1]Capital Project Fund'!J19</f>
        <v>0</v>
      </c>
      <c r="M18" s="51"/>
    </row>
    <row r="19" spans="1:13" ht="14.25" customHeight="1" thickBot="1" x14ac:dyDescent="0.35">
      <c r="A19" s="52" t="s">
        <v>32</v>
      </c>
      <c r="B19" s="53"/>
      <c r="C19" s="54">
        <f>'[1]Budet Worksheet-General FIRE'!C17</f>
        <v>1210547.4000000001</v>
      </c>
      <c r="D19" s="54">
        <f>'[1]LB-1 Summary Revenue'!H6</f>
        <v>1853755.32</v>
      </c>
      <c r="E19" s="55">
        <f>'[1]Budet Worksheet-General FIRE'!I17+'[1]lb-35 debt svc'!J17</f>
        <v>1871131</v>
      </c>
      <c r="F19" s="56">
        <f>'[1]LB-1 Summary Revenue'!H16</f>
        <v>1871131</v>
      </c>
      <c r="H19" s="48" t="s">
        <v>33</v>
      </c>
      <c r="I19" s="57">
        <f>SUM(I16:I18)</f>
        <v>14709041.710000001</v>
      </c>
      <c r="J19" s="57">
        <f>SUM(J16:J18)</f>
        <v>12806358.356363637</v>
      </c>
      <c r="K19" s="57">
        <f>SUM(K16:K18)</f>
        <v>6128042.040000001</v>
      </c>
      <c r="L19" s="57">
        <f>SUM(L16:L18)</f>
        <v>4210139.2566666659</v>
      </c>
      <c r="M19" s="58"/>
    </row>
    <row r="20" spans="1:13" ht="14.25" customHeight="1" thickTop="1" thickBot="1" x14ac:dyDescent="0.35">
      <c r="A20" s="59" t="s">
        <v>34</v>
      </c>
      <c r="B20" s="60"/>
      <c r="C20" s="61">
        <f>SUM(C13:C19)</f>
        <v>6794730.0300000003</v>
      </c>
      <c r="D20" s="61">
        <f>SUM(D13:D19)</f>
        <v>12806358.356363637</v>
      </c>
      <c r="E20" s="62">
        <f>SUM(E13:E19)</f>
        <v>5900817.2300000004</v>
      </c>
      <c r="F20" s="63">
        <f>SUM(F13:F19)</f>
        <v>6128042.2966666669</v>
      </c>
      <c r="G20" s="64"/>
      <c r="I20" s="50"/>
      <c r="J20" s="50"/>
      <c r="K20" s="50"/>
      <c r="M20" s="51"/>
    </row>
    <row r="21" spans="1:13" ht="5.25" customHeight="1" thickBot="1" x14ac:dyDescent="0.35">
      <c r="A21" s="65"/>
      <c r="B21" s="65"/>
      <c r="C21" s="65"/>
      <c r="D21" s="65"/>
      <c r="E21" s="65"/>
      <c r="F21" s="65"/>
      <c r="I21" s="50"/>
      <c r="J21" s="50"/>
      <c r="K21" s="50"/>
      <c r="M21" s="51"/>
    </row>
    <row r="22" spans="1:13" ht="14.25" customHeight="1" x14ac:dyDescent="0.3">
      <c r="A22" s="66" t="s">
        <v>35</v>
      </c>
      <c r="B22" s="67"/>
      <c r="C22" s="67"/>
      <c r="D22" s="67"/>
      <c r="E22" s="67"/>
      <c r="F22" s="68"/>
      <c r="H22" s="48" t="s">
        <v>36</v>
      </c>
      <c r="I22" s="50"/>
      <c r="J22" s="50"/>
      <c r="K22" s="50"/>
      <c r="M22" s="51"/>
    </row>
    <row r="23" spans="1:13" ht="14.25" customHeight="1" x14ac:dyDescent="0.3">
      <c r="A23" s="69" t="s">
        <v>37</v>
      </c>
      <c r="B23" s="70"/>
      <c r="C23" s="71">
        <f>'[1]Budet Worksheet-General FIRE'!C89</f>
        <v>3610682.0699999994</v>
      </c>
      <c r="D23" s="71">
        <f>'[1]LB-1 Summary Expenditures'!C6</f>
        <v>2868453.7826086953</v>
      </c>
      <c r="E23" s="72">
        <f>'[1]Budet Worksheet-General FIRE'!I89</f>
        <v>2638500</v>
      </c>
      <c r="F23" s="71">
        <f>'[1]LB-1 Summary Expenditures'!C14</f>
        <v>2638500</v>
      </c>
      <c r="H23" s="4" t="s">
        <v>27</v>
      </c>
      <c r="I23" s="50">
        <f>'[1]Budet Worksheet-General FIRE'!C185+'[1]Budet Worksheet-General FIRE'!C186</f>
        <v>6794730.0300000003</v>
      </c>
      <c r="J23" s="50">
        <f>'[1]Budet Worksheet-General FIRE'!D176+'[1]Budet Worksheet-General FIRE'!D178</f>
        <v>5240409.3563636374</v>
      </c>
      <c r="K23" s="50">
        <f>'[1]Budet Worksheet-General FIRE'!I176+'[1]Budet Worksheet-General FIRE'!I178</f>
        <v>4210139</v>
      </c>
      <c r="L23" s="50">
        <f>'[1]Budet Worksheet-General FIRE'!J176+'[1]Budet Worksheet-General FIRE'!J178</f>
        <v>4210139.2566666659</v>
      </c>
      <c r="M23" s="51"/>
    </row>
    <row r="24" spans="1:13" ht="14.25" customHeight="1" x14ac:dyDescent="0.3">
      <c r="A24" s="69" t="s">
        <v>38</v>
      </c>
      <c r="B24" s="70"/>
      <c r="C24" s="71">
        <f>'[1]Budet Worksheet-General FIRE'!C145</f>
        <v>968903.08000000019</v>
      </c>
      <c r="D24" s="71">
        <f>'[1]LB-1 Summary Expenditures'!D6</f>
        <v>911277</v>
      </c>
      <c r="E24" s="72">
        <f>'[1]Budet Worksheet-General FIRE'!I145</f>
        <v>1030800</v>
      </c>
      <c r="F24" s="71">
        <f>'[1]LB-1 Summary Expenditures'!D14</f>
        <v>1030800</v>
      </c>
      <c r="H24" s="4" t="s">
        <v>29</v>
      </c>
      <c r="I24" s="50">
        <f>'[1]lb-35 debt svc'!C45</f>
        <v>552763</v>
      </c>
      <c r="J24" s="50">
        <f>'[1]lb-35 debt svc'!D45</f>
        <v>634587</v>
      </c>
      <c r="K24" s="50">
        <f>'[1]lb-35 debt svc'!J45</f>
        <v>600795.81000000006</v>
      </c>
      <c r="L24" s="50">
        <f>'[1]lb-35 debt svc'!K45</f>
        <v>0</v>
      </c>
      <c r="M24" s="51"/>
    </row>
    <row r="25" spans="1:13" ht="14.25" customHeight="1" x14ac:dyDescent="0.3">
      <c r="A25" s="69" t="s">
        <v>39</v>
      </c>
      <c r="B25" s="70"/>
      <c r="C25" s="71">
        <f>'[1]Budet Worksheet-General FIRE'!C156</f>
        <v>45897.99</v>
      </c>
      <c r="D25" s="71">
        <f>'[1]LB-1 Summary Expenditures'!E6</f>
        <v>4456828</v>
      </c>
      <c r="E25" s="72">
        <f>SUM('[1]Capital Project Fund'!I26:I37)</f>
        <v>444000</v>
      </c>
      <c r="F25" s="71">
        <f>'[1]LB-1 Summary Expenditures'!E14</f>
        <v>247000</v>
      </c>
      <c r="G25" s="73"/>
      <c r="H25" s="4" t="s">
        <v>31</v>
      </c>
      <c r="I25" s="50">
        <f>'[1]Capital Project Fund'!C39</f>
        <v>7361548.9400000004</v>
      </c>
      <c r="J25" s="50">
        <f>'[1]Capital Project Fund'!D39</f>
        <v>6931362</v>
      </c>
      <c r="K25" s="50">
        <f>'[1]Capital Project Fund'!I39</f>
        <v>1317107.2300000004</v>
      </c>
      <c r="L25" s="50">
        <f>'[1]Capital Project Fund'!J39</f>
        <v>0</v>
      </c>
      <c r="M25" s="51"/>
    </row>
    <row r="26" spans="1:13" ht="14.25" customHeight="1" x14ac:dyDescent="0.3">
      <c r="A26" s="69" t="s">
        <v>40</v>
      </c>
      <c r="B26" s="70"/>
      <c r="C26" s="71">
        <f>'[1]Budet Worksheet-General FIRE'!C161</f>
        <v>0</v>
      </c>
      <c r="D26" s="71">
        <f>'[1]LB-1 Summary Expenditures'!F6</f>
        <v>1696020</v>
      </c>
      <c r="E26" s="72">
        <f>'[1]lb-35 debt svc'!J29+'[1]lb-35 debt svc'!J37+'[1]Budet Worksheet-General FIRE'!I161</f>
        <v>890514</v>
      </c>
      <c r="F26" s="71">
        <f>'[1]LB-1 Summary Expenditures'!F14</f>
        <v>890514</v>
      </c>
      <c r="H26" s="48" t="s">
        <v>33</v>
      </c>
      <c r="I26" s="57">
        <f>SUM(I23:I25)</f>
        <v>14709041.970000001</v>
      </c>
      <c r="J26" s="57">
        <f>SUM(J23:J25)</f>
        <v>12806358.356363637</v>
      </c>
      <c r="K26" s="57">
        <f>SUM(K23:K25)</f>
        <v>6128042.040000001</v>
      </c>
      <c r="L26" s="57">
        <f>SUM(L23:L25)</f>
        <v>4210139.2566666659</v>
      </c>
      <c r="M26" s="58"/>
    </row>
    <row r="27" spans="1:13" ht="14.25" customHeight="1" x14ac:dyDescent="0.3">
      <c r="A27" s="69" t="s">
        <v>41</v>
      </c>
      <c r="B27" s="70"/>
      <c r="C27" s="71">
        <v>0</v>
      </c>
      <c r="D27" s="71">
        <v>0</v>
      </c>
      <c r="E27" s="72">
        <v>0</v>
      </c>
      <c r="F27" s="71">
        <v>0</v>
      </c>
    </row>
    <row r="28" spans="1:13" ht="14.25" customHeight="1" x14ac:dyDescent="0.3">
      <c r="A28" s="69" t="s">
        <v>42</v>
      </c>
      <c r="B28" s="70"/>
      <c r="C28" s="71">
        <f>'[1]Budet Worksheet-General FIRE'!C168</f>
        <v>0</v>
      </c>
      <c r="D28" s="71">
        <f>'[1]Budet Worksheet-General FIRE'!D168</f>
        <v>214921</v>
      </c>
      <c r="E28" s="72">
        <f>'[1]Budet Worksheet-General FIRE'!I168</f>
        <v>125000</v>
      </c>
      <c r="F28" s="71">
        <f>'[1]LB-1 Summary Expenditures'!H14</f>
        <v>100000</v>
      </c>
      <c r="K28" s="51">
        <f>K26-E20</f>
        <v>227224.81000000052</v>
      </c>
    </row>
    <row r="29" spans="1:13" ht="14.25" customHeight="1" x14ac:dyDescent="0.3">
      <c r="A29" s="69" t="s">
        <v>43</v>
      </c>
      <c r="B29" s="70"/>
      <c r="C29" s="71">
        <v>0</v>
      </c>
      <c r="D29" s="71">
        <v>0</v>
      </c>
      <c r="E29" s="72">
        <v>0</v>
      </c>
      <c r="F29" s="71">
        <v>0</v>
      </c>
      <c r="K29" s="51"/>
    </row>
    <row r="30" spans="1:13" ht="14.25" customHeight="1" thickBot="1" x14ac:dyDescent="0.35">
      <c r="A30" s="52" t="s">
        <v>44</v>
      </c>
      <c r="B30" s="53"/>
      <c r="C30" s="74">
        <f>'[1]Budet Worksheet-General FIRE'!C186</f>
        <v>2169246.8900000006</v>
      </c>
      <c r="D30" s="74">
        <f>'[1]LB-1 Summary Expenditures'!K6</f>
        <v>2658858.573754942</v>
      </c>
      <c r="E30" s="75">
        <f>'[1]Capital Project Fund'!I38+'[1]lb-35 debt svc'!J43+'[1]Budet Worksheet-General FIRE'!I186</f>
        <v>1204228.0400000005</v>
      </c>
      <c r="F30" s="74">
        <f>'[1]LB-1 Summary Expenditures'!K14</f>
        <v>1221228.2966666664</v>
      </c>
    </row>
    <row r="31" spans="1:13" ht="14.25" customHeight="1" thickTop="1" thickBot="1" x14ac:dyDescent="0.35">
      <c r="A31" s="76" t="s">
        <v>45</v>
      </c>
      <c r="B31" s="77"/>
      <c r="C31" s="78">
        <f>SUM(C23:C30)</f>
        <v>6794730.0300000003</v>
      </c>
      <c r="D31" s="78">
        <f>SUM(D23:D30)</f>
        <v>12806358.356363637</v>
      </c>
      <c r="E31" s="79">
        <f>SUM(E23:E30)</f>
        <v>6333042.040000001</v>
      </c>
      <c r="F31" s="80">
        <f>SUM(F23:F30)</f>
        <v>6128042.2966666669</v>
      </c>
      <c r="G31" s="73"/>
      <c r="H31" s="64"/>
    </row>
    <row r="32" spans="1:13" ht="4.5" customHeight="1" thickBot="1" x14ac:dyDescent="0.35">
      <c r="A32" s="19"/>
      <c r="B32" s="19"/>
      <c r="C32" s="19"/>
      <c r="D32" s="19"/>
      <c r="E32" s="19"/>
      <c r="F32" s="19"/>
    </row>
    <row r="33" spans="1:10" ht="14.25" customHeight="1" x14ac:dyDescent="0.3">
      <c r="A33" s="66" t="s">
        <v>46</v>
      </c>
      <c r="B33" s="67"/>
      <c r="C33" s="67"/>
      <c r="D33" s="67"/>
      <c r="E33" s="67"/>
      <c r="F33" s="68"/>
    </row>
    <row r="34" spans="1:10" ht="14.25" customHeight="1" x14ac:dyDescent="0.3">
      <c r="A34" s="81" t="s">
        <v>47</v>
      </c>
      <c r="B34" s="82"/>
      <c r="C34" s="83"/>
      <c r="D34" s="84"/>
      <c r="E34" s="85"/>
      <c r="F34" s="86"/>
    </row>
    <row r="35" spans="1:10" ht="14.25" customHeight="1" thickBot="1" x14ac:dyDescent="0.35">
      <c r="A35" s="87" t="s">
        <v>48</v>
      </c>
      <c r="B35" s="88"/>
      <c r="C35" s="89"/>
      <c r="D35" s="90"/>
      <c r="E35" s="91"/>
      <c r="F35" s="92"/>
    </row>
    <row r="36" spans="1:10" ht="14.25" customHeight="1" x14ac:dyDescent="0.3">
      <c r="A36" s="93" t="s">
        <v>49</v>
      </c>
      <c r="B36" s="94"/>
      <c r="C36" s="95">
        <f>'[1]Budet Worksheet-General FIRE'!C176+'[1]Budet Worksheet-General FIRE'!C178</f>
        <v>6794730.0300000003</v>
      </c>
      <c r="D36" s="95">
        <f>'[1]LB-1 Summary Revenue'!I3</f>
        <v>5240409.3563636374</v>
      </c>
      <c r="E36" s="96">
        <f>'[1]Budet Worksheet-General FIRE'!I176+'[1]Budet Worksheet-General FIRE'!I178</f>
        <v>4210139</v>
      </c>
      <c r="F36" s="95">
        <f>'[1]LB-1 Summary Revenue'!I13</f>
        <v>4210139.2566666659</v>
      </c>
    </row>
    <row r="37" spans="1:10" ht="14.25" customHeight="1" x14ac:dyDescent="0.3">
      <c r="A37" s="97" t="s">
        <v>50</v>
      </c>
      <c r="B37" s="98"/>
      <c r="C37" s="99">
        <f>'[1]Budet Worksheet-General FIRE'!C90</f>
        <v>30.2</v>
      </c>
      <c r="D37" s="99">
        <f>'[1]Budet Worksheet-General FIRE'!D90</f>
        <v>21.5</v>
      </c>
      <c r="E37" s="100">
        <f>'[1]Budet Worksheet-General FIRE'!I90</f>
        <v>17.5</v>
      </c>
      <c r="F37" s="99">
        <f>'[1]Budet Worksheet-General FIRE'!I90</f>
        <v>17.5</v>
      </c>
    </row>
    <row r="38" spans="1:10" ht="14.25" customHeight="1" x14ac:dyDescent="0.3">
      <c r="A38" s="101" t="s">
        <v>51</v>
      </c>
      <c r="B38" s="102"/>
      <c r="C38" s="71">
        <v>0</v>
      </c>
      <c r="D38" s="71">
        <f>'[1]LB-1 Summary Revenue'!I4</f>
        <v>6931362</v>
      </c>
      <c r="E38" s="103">
        <f>'[1]Capital Project Fund'!I19</f>
        <v>1317107.2300000004</v>
      </c>
      <c r="F38" s="71">
        <f>'[1]LB-1 Summary Revenue'!I14</f>
        <v>1317107.2300000004</v>
      </c>
    </row>
    <row r="39" spans="1:10" ht="14.25" customHeight="1" x14ac:dyDescent="0.3">
      <c r="A39" s="97" t="s">
        <v>50</v>
      </c>
      <c r="B39" s="98"/>
      <c r="C39" s="104">
        <v>0</v>
      </c>
      <c r="D39" s="104">
        <v>0</v>
      </c>
      <c r="E39" s="100">
        <v>0</v>
      </c>
      <c r="F39" s="99">
        <v>0</v>
      </c>
    </row>
    <row r="40" spans="1:10" ht="14.25" customHeight="1" x14ac:dyDescent="0.3">
      <c r="A40" s="101" t="s">
        <v>52</v>
      </c>
      <c r="B40" s="102"/>
      <c r="C40" s="71">
        <v>0</v>
      </c>
      <c r="D40" s="71">
        <f>'[1]LB-1 Summary Revenue'!I5</f>
        <v>634587</v>
      </c>
      <c r="E40" s="103">
        <f>'[1]lb-35 debt svc'!J45</f>
        <v>600795.81000000006</v>
      </c>
      <c r="F40" s="71">
        <f>'[1]LB-1 Summary Revenue'!I15</f>
        <v>600795.81000000006</v>
      </c>
    </row>
    <row r="41" spans="1:10" ht="14.25" customHeight="1" thickBot="1" x14ac:dyDescent="0.35">
      <c r="A41" s="97" t="s">
        <v>50</v>
      </c>
      <c r="B41" s="98"/>
      <c r="C41" s="104">
        <v>0</v>
      </c>
      <c r="D41" s="104">
        <v>0</v>
      </c>
      <c r="E41" s="100">
        <v>0</v>
      </c>
      <c r="F41" s="104">
        <v>0</v>
      </c>
    </row>
    <row r="42" spans="1:10" ht="15.6" thickTop="1" thickBot="1" x14ac:dyDescent="0.35">
      <c r="A42" s="105" t="s">
        <v>53</v>
      </c>
      <c r="B42" s="106"/>
      <c r="C42" s="107">
        <f>C36+C38+C40</f>
        <v>6794730.0300000003</v>
      </c>
      <c r="D42" s="107">
        <f>D36+D38+D40</f>
        <v>12806358.356363637</v>
      </c>
      <c r="E42" s="107">
        <f>E36+E38+E40</f>
        <v>6128042.040000001</v>
      </c>
      <c r="F42" s="108">
        <f>F36+F38+F40</f>
        <v>6128042.2966666669</v>
      </c>
      <c r="G42" s="73"/>
      <c r="H42" s="73"/>
      <c r="I42" s="73"/>
      <c r="J42" s="73"/>
    </row>
    <row r="43" spans="1:10" ht="15.6" thickTop="1" thickBot="1" x14ac:dyDescent="0.35">
      <c r="A43" s="109" t="s">
        <v>54</v>
      </c>
      <c r="B43" s="110"/>
      <c r="C43" s="111">
        <f>C37+C39</f>
        <v>30.2</v>
      </c>
      <c r="D43" s="111">
        <f>D37+D39</f>
        <v>21.5</v>
      </c>
      <c r="E43" s="111">
        <f t="shared" ref="E43:F43" si="0">E37+E39</f>
        <v>17.5</v>
      </c>
      <c r="F43" s="111">
        <f t="shared" si="0"/>
        <v>17.5</v>
      </c>
      <c r="G43" s="73"/>
      <c r="H43" s="112"/>
      <c r="I43" s="112"/>
      <c r="J43" s="113"/>
    </row>
    <row r="44" spans="1:10" ht="6.75" customHeight="1" thickBot="1" x14ac:dyDescent="0.35">
      <c r="A44" s="19"/>
      <c r="B44" s="19"/>
      <c r="C44" s="19"/>
      <c r="D44" s="19"/>
      <c r="E44" s="19"/>
      <c r="F44" s="19"/>
      <c r="G44" s="73"/>
      <c r="H44" s="73"/>
    </row>
    <row r="45" spans="1:10" ht="15.75" customHeight="1" thickBot="1" x14ac:dyDescent="0.35">
      <c r="A45" s="66" t="s">
        <v>55</v>
      </c>
      <c r="B45" s="67"/>
      <c r="C45" s="67"/>
      <c r="D45" s="67"/>
      <c r="E45" s="67"/>
      <c r="F45" s="68"/>
      <c r="G45" s="73"/>
      <c r="H45" s="73"/>
    </row>
    <row r="46" spans="1:10" ht="47.4" customHeight="1" thickBot="1" x14ac:dyDescent="0.35">
      <c r="A46" s="114" t="s">
        <v>56</v>
      </c>
      <c r="B46" s="115"/>
      <c r="C46" s="115"/>
      <c r="D46" s="115"/>
      <c r="E46" s="115"/>
      <c r="F46" s="116"/>
      <c r="G46" s="73"/>
      <c r="H46" s="73"/>
    </row>
    <row r="47" spans="1:10" ht="15" thickBot="1" x14ac:dyDescent="0.35">
      <c r="A47" s="117" t="s">
        <v>57</v>
      </c>
      <c r="B47" s="118"/>
      <c r="C47" s="118"/>
      <c r="D47" s="118"/>
      <c r="E47" s="118"/>
      <c r="F47" s="119"/>
      <c r="G47" s="73"/>
      <c r="H47" s="73"/>
    </row>
    <row r="48" spans="1:10" x14ac:dyDescent="0.3">
      <c r="A48" s="120"/>
      <c r="B48" s="121"/>
      <c r="C48" s="122" t="s">
        <v>58</v>
      </c>
      <c r="D48" s="123" t="s">
        <v>58</v>
      </c>
      <c r="E48" s="124"/>
      <c r="F48" s="125" t="s">
        <v>59</v>
      </c>
      <c r="G48" s="73"/>
      <c r="H48" s="73"/>
    </row>
    <row r="49" spans="1:8" x14ac:dyDescent="0.3">
      <c r="A49" s="69" t="s">
        <v>60</v>
      </c>
      <c r="B49" s="70"/>
      <c r="C49" s="126" t="s">
        <v>61</v>
      </c>
      <c r="D49" s="126" t="s">
        <v>61</v>
      </c>
      <c r="E49" s="127"/>
      <c r="F49" s="128" t="s">
        <v>61</v>
      </c>
      <c r="G49" s="73"/>
      <c r="H49" s="73"/>
    </row>
    <row r="50" spans="1:8" x14ac:dyDescent="0.3">
      <c r="A50" s="15" t="s">
        <v>62</v>
      </c>
      <c r="B50" s="129"/>
      <c r="C50" s="71">
        <v>0</v>
      </c>
      <c r="D50" s="71">
        <v>0</v>
      </c>
      <c r="E50" s="103"/>
      <c r="F50" s="128">
        <v>0</v>
      </c>
      <c r="G50" s="73"/>
      <c r="H50" s="73"/>
    </row>
    <row r="51" spans="1:8" ht="15" thickBot="1" x14ac:dyDescent="0.35">
      <c r="A51" s="109" t="s">
        <v>63</v>
      </c>
      <c r="B51" s="110"/>
      <c r="C51" s="130">
        <v>0</v>
      </c>
      <c r="D51" s="131">
        <v>628416</v>
      </c>
      <c r="E51" s="132"/>
      <c r="F51" s="133">
        <v>628416</v>
      </c>
      <c r="G51" s="73"/>
      <c r="H51" s="73"/>
    </row>
    <row r="52" spans="1:8" ht="5.25" customHeight="1" thickBot="1" x14ac:dyDescent="0.35">
      <c r="A52" s="134"/>
      <c r="B52" s="134"/>
      <c r="C52" s="134"/>
      <c r="D52" s="134"/>
      <c r="E52" s="134"/>
      <c r="F52" s="134"/>
      <c r="G52" s="73"/>
      <c r="H52" s="73"/>
    </row>
    <row r="53" spans="1:8" x14ac:dyDescent="0.3">
      <c r="A53" s="66" t="s">
        <v>64</v>
      </c>
      <c r="B53" s="67"/>
      <c r="C53" s="67"/>
      <c r="D53" s="67"/>
      <c r="E53" s="67"/>
      <c r="F53" s="68"/>
      <c r="G53" s="73"/>
      <c r="H53" s="73"/>
    </row>
    <row r="54" spans="1:8" x14ac:dyDescent="0.3">
      <c r="A54" s="135" t="s">
        <v>65</v>
      </c>
      <c r="B54" s="136" t="s">
        <v>66</v>
      </c>
      <c r="C54" s="137"/>
      <c r="D54" s="136" t="s">
        <v>67</v>
      </c>
      <c r="E54" s="138"/>
      <c r="F54" s="139"/>
      <c r="G54" s="73"/>
      <c r="H54" s="73"/>
    </row>
    <row r="55" spans="1:8" x14ac:dyDescent="0.3">
      <c r="A55" s="140"/>
      <c r="B55" s="141" t="s">
        <v>68</v>
      </c>
      <c r="C55" s="142"/>
      <c r="D55" s="143" t="s">
        <v>69</v>
      </c>
      <c r="E55" s="144"/>
      <c r="F55" s="145"/>
      <c r="G55" s="73"/>
      <c r="H55" s="73"/>
    </row>
    <row r="56" spans="1:8" x14ac:dyDescent="0.3">
      <c r="A56" s="146" t="s">
        <v>70</v>
      </c>
      <c r="B56" s="147">
        <v>6475000</v>
      </c>
      <c r="C56" s="148"/>
      <c r="D56" s="147">
        <v>0</v>
      </c>
      <c r="E56" s="149"/>
      <c r="F56" s="150"/>
      <c r="G56" s="73"/>
      <c r="H56" s="73"/>
    </row>
    <row r="57" spans="1:8" x14ac:dyDescent="0.3">
      <c r="A57" s="151" t="s">
        <v>71</v>
      </c>
      <c r="B57" s="147">
        <v>0</v>
      </c>
      <c r="C57" s="148"/>
      <c r="D57" s="147">
        <v>0</v>
      </c>
      <c r="E57" s="149"/>
      <c r="F57" s="150"/>
      <c r="G57" s="73"/>
      <c r="H57" s="73"/>
    </row>
    <row r="58" spans="1:8" x14ac:dyDescent="0.3">
      <c r="A58" s="152" t="s">
        <v>72</v>
      </c>
      <c r="B58" s="153">
        <v>850000</v>
      </c>
      <c r="C58" s="154"/>
      <c r="D58" s="147">
        <v>650000</v>
      </c>
      <c r="E58" s="149"/>
      <c r="F58" s="150"/>
      <c r="G58" s="73"/>
      <c r="H58" s="73"/>
    </row>
    <row r="59" spans="1:8" ht="15" thickBot="1" x14ac:dyDescent="0.35">
      <c r="A59" s="155" t="s">
        <v>73</v>
      </c>
      <c r="B59" s="156">
        <f>SUM(B57:C58)</f>
        <v>850000</v>
      </c>
      <c r="C59" s="157"/>
      <c r="D59" s="156">
        <f>SUM(D57:F58)</f>
        <v>650000</v>
      </c>
      <c r="E59" s="158"/>
      <c r="F59" s="159"/>
      <c r="G59" s="73" t="s">
        <v>74</v>
      </c>
      <c r="H59" s="73"/>
    </row>
    <row r="60" spans="1:8" x14ac:dyDescent="0.3">
      <c r="G60" s="73"/>
      <c r="H60" s="73"/>
    </row>
    <row r="61" spans="1:8" x14ac:dyDescent="0.3">
      <c r="C61" s="160"/>
      <c r="D61" s="160"/>
      <c r="E61" s="160"/>
      <c r="F61" s="160"/>
      <c r="G61" s="73"/>
      <c r="H61" s="73"/>
    </row>
    <row r="62" spans="1:8" x14ac:dyDescent="0.3">
      <c r="C62" s="64"/>
      <c r="D62" s="64"/>
      <c r="E62" s="161"/>
      <c r="F62" s="64"/>
      <c r="G62" s="73"/>
      <c r="H62" s="73"/>
    </row>
    <row r="63" spans="1:8" x14ac:dyDescent="0.3">
      <c r="C63" s="73"/>
      <c r="D63" s="73"/>
      <c r="E63" s="162"/>
      <c r="F63" s="73"/>
      <c r="G63" s="73"/>
      <c r="H63" s="73"/>
    </row>
    <row r="64" spans="1:8" x14ac:dyDescent="0.3">
      <c r="G64" s="73"/>
      <c r="H64" s="73"/>
    </row>
    <row r="65" spans="7:8" x14ac:dyDescent="0.3">
      <c r="G65" s="73"/>
      <c r="H65" s="73"/>
    </row>
    <row r="66" spans="7:8" x14ac:dyDescent="0.3">
      <c r="G66" s="73"/>
      <c r="H66" s="73"/>
    </row>
    <row r="67" spans="7:8" x14ac:dyDescent="0.3">
      <c r="G67" s="73"/>
      <c r="H67" s="73"/>
    </row>
    <row r="68" spans="7:8" x14ac:dyDescent="0.3">
      <c r="G68" s="73"/>
      <c r="H68" s="73"/>
    </row>
    <row r="69" spans="7:8" x14ac:dyDescent="0.3">
      <c r="G69" s="73"/>
      <c r="H69" s="73"/>
    </row>
    <row r="70" spans="7:8" x14ac:dyDescent="0.3">
      <c r="G70" s="73"/>
      <c r="H70" s="73"/>
    </row>
    <row r="71" spans="7:8" x14ac:dyDescent="0.3">
      <c r="G71" s="73"/>
      <c r="H71" s="73"/>
    </row>
    <row r="72" spans="7:8" x14ac:dyDescent="0.3">
      <c r="G72" s="73"/>
      <c r="H72" s="73"/>
    </row>
    <row r="73" spans="7:8" x14ac:dyDescent="0.3">
      <c r="G73" s="73"/>
      <c r="H73" s="73"/>
    </row>
  </sheetData>
  <mergeCells count="60">
    <mergeCell ref="B58:C58"/>
    <mergeCell ref="D58:F58"/>
    <mergeCell ref="B59:C59"/>
    <mergeCell ref="D59:F59"/>
    <mergeCell ref="C61:F61"/>
    <mergeCell ref="B55:C55"/>
    <mergeCell ref="D55:F55"/>
    <mergeCell ref="B56:C56"/>
    <mergeCell ref="D56:F56"/>
    <mergeCell ref="B57:C57"/>
    <mergeCell ref="D57:F57"/>
    <mergeCell ref="A49:B49"/>
    <mergeCell ref="A50:B50"/>
    <mergeCell ref="A51:B51"/>
    <mergeCell ref="A52:F52"/>
    <mergeCell ref="A53:F53"/>
    <mergeCell ref="B54:C54"/>
    <mergeCell ref="D54:F54"/>
    <mergeCell ref="A43:B43"/>
    <mergeCell ref="A44:F44"/>
    <mergeCell ref="A45:F45"/>
    <mergeCell ref="A46:F46"/>
    <mergeCell ref="A47:F47"/>
    <mergeCell ref="A48:B48"/>
    <mergeCell ref="A35:B35"/>
    <mergeCell ref="A36:B36"/>
    <mergeCell ref="A37:B37"/>
    <mergeCell ref="A39:B39"/>
    <mergeCell ref="A41:B41"/>
    <mergeCell ref="A42:B42"/>
    <mergeCell ref="A29:B29"/>
    <mergeCell ref="A30:B30"/>
    <mergeCell ref="A31:B31"/>
    <mergeCell ref="A32:F32"/>
    <mergeCell ref="A33:F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F21"/>
    <mergeCell ref="A22:F22"/>
    <mergeCell ref="A12:B12"/>
    <mergeCell ref="A13:B13"/>
    <mergeCell ref="I13:L13"/>
    <mergeCell ref="A14:B14"/>
    <mergeCell ref="A15:B15"/>
    <mergeCell ref="A16:B16"/>
    <mergeCell ref="A2:F6"/>
    <mergeCell ref="A8:B8"/>
    <mergeCell ref="D8:F8"/>
    <mergeCell ref="A9:F9"/>
    <mergeCell ref="A10:F10"/>
    <mergeCell ref="A11:B11"/>
  </mergeCells>
  <pageMargins left="0.7" right="0.65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LB1- Fire &amp; EMS use this one</vt:lpstr>
      <vt:lpstr>'LB1- Fire &amp; EMS use this one'!Print_Area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Kristal Hughes</dc:creator>
  <cp:lastModifiedBy>Kristal Hughes</cp:lastModifiedBy>
  <cp:lastPrinted>2026-06-04T13:22:08Z</cp:lastPrinted>
  <dcterms:created xsi:type="dcterms:W3CDTF">2026-06-04T13:21:13Z</dcterms:created>
  <dcterms:modified xsi:type="dcterms:W3CDTF">2026-06-04T13:23:09Z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2026-06-04T13:21:29Z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2cd3e702-e1f3-489a-a055-8011e847c0d8</vt:lpwstr>
  </property>
  <property fmtid="{D5CDD505-2E9C-101B-9397-08002B2CF9AE}" pid="7" name="MSIP_Label_defa4170-0d19-0005-0004-bc88714345d2_ActionId">
    <vt:lpwstr>7c0a8308-e7ea-4f3b-9ff8-69d5394d9e33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